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tcpl.ca\cal\DEPTS\FCVOL1\PSD_CS\CS General Projects\Monthly Transfer Activity Report\2024\11 November\"/>
    </mc:Choice>
  </mc:AlternateContent>
  <xr:revisionPtr revIDLastSave="0" documentId="13_ncr:1_{4E12A215-CA75-477F-B574-1BC6AC8CDE3B}" xr6:coauthVersionLast="47" xr6:coauthVersionMax="47" xr10:uidLastSave="{00000000-0000-0000-0000-000000000000}"/>
  <bookViews>
    <workbookView xWindow="-110" yWindow="-110" windowWidth="19420" windowHeight="10420" activeTab="2" xr2:uid="{6ACBFBDD-BB1F-4AFB-B59D-711855B00963}"/>
  </bookViews>
  <sheets>
    <sheet name="FT-R Transfers (Freq &amp; Vol)" sheetId="1" r:id="rId1"/>
    <sheet name="FT-D Transfers (Frequency)" sheetId="5" r:id="rId2"/>
    <sheet name="FT-D Transfers (Volume)" sheetId="4" r:id="rId3"/>
    <sheet name="Transfers to Storage" sheetId="6" r:id="rId4"/>
  </sheets>
  <definedNames>
    <definedName name="_xlnm.Print_Area" localSheetId="3">'Transfers to Storage'!$A$1:$P$73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33" i="1" l="1"/>
  <c r="J33" i="1"/>
  <c r="J16" i="1"/>
  <c r="P33" i="6"/>
  <c r="K33" i="6"/>
  <c r="F33" i="6"/>
  <c r="P32" i="6"/>
  <c r="K32" i="6"/>
  <c r="F32" i="6"/>
  <c r="P31" i="6"/>
  <c r="K31" i="6"/>
  <c r="F31" i="6"/>
  <c r="P30" i="6"/>
  <c r="K30" i="6"/>
  <c r="B30" i="6"/>
  <c r="F30" i="6" s="1"/>
  <c r="P29" i="6"/>
  <c r="K29" i="6"/>
  <c r="F29" i="6"/>
  <c r="P28" i="6"/>
  <c r="K28" i="6"/>
  <c r="F28" i="6"/>
  <c r="P27" i="6"/>
  <c r="K27" i="6"/>
  <c r="F27" i="6"/>
  <c r="P26" i="6"/>
  <c r="K26" i="6"/>
  <c r="F26" i="6"/>
  <c r="P25" i="6"/>
  <c r="K25" i="6"/>
  <c r="F25" i="6"/>
  <c r="P24" i="6"/>
  <c r="K24" i="6"/>
  <c r="F24" i="6"/>
  <c r="P23" i="6"/>
  <c r="K23" i="6"/>
  <c r="F23" i="6"/>
  <c r="P22" i="6"/>
  <c r="K22" i="6"/>
  <c r="F22" i="6"/>
  <c r="P15" i="6"/>
  <c r="K15" i="6"/>
  <c r="F15" i="6"/>
  <c r="P14" i="6"/>
  <c r="K14" i="6"/>
  <c r="F14" i="6"/>
  <c r="P13" i="6"/>
  <c r="K13" i="6"/>
  <c r="F13" i="6"/>
  <c r="P12" i="6"/>
  <c r="K12" i="6"/>
  <c r="F12" i="6"/>
  <c r="P11" i="6"/>
  <c r="K11" i="6"/>
  <c r="F11" i="6"/>
  <c r="P10" i="6"/>
  <c r="K10" i="6"/>
  <c r="F10" i="6"/>
  <c r="P9" i="6"/>
  <c r="K9" i="6"/>
  <c r="F9" i="6"/>
  <c r="P8" i="6"/>
  <c r="K8" i="6"/>
  <c r="F8" i="6"/>
  <c r="P7" i="6"/>
  <c r="K7" i="6"/>
  <c r="F7" i="6"/>
  <c r="P6" i="6"/>
  <c r="K6" i="6"/>
  <c r="F6" i="6"/>
  <c r="P5" i="6"/>
  <c r="K5" i="6"/>
  <c r="F5" i="6"/>
  <c r="P4" i="6"/>
  <c r="K4" i="6"/>
  <c r="F4" i="6"/>
  <c r="M109" i="4"/>
  <c r="F109" i="4"/>
  <c r="M108" i="4"/>
  <c r="F108" i="4"/>
  <c r="M107" i="4"/>
  <c r="F107" i="4"/>
  <c r="M106" i="4"/>
  <c r="F106" i="4"/>
  <c r="M105" i="4"/>
  <c r="F105" i="4"/>
  <c r="M104" i="4"/>
  <c r="F104" i="4"/>
  <c r="M103" i="4"/>
  <c r="F103" i="4"/>
  <c r="M102" i="4"/>
  <c r="F102" i="4"/>
  <c r="M101" i="4"/>
  <c r="F101" i="4"/>
  <c r="M100" i="4"/>
  <c r="F100" i="4"/>
  <c r="M99" i="4"/>
  <c r="F99" i="4"/>
  <c r="M98" i="4"/>
  <c r="F98" i="4"/>
  <c r="Q92" i="4"/>
  <c r="M92" i="4"/>
  <c r="I92" i="4"/>
  <c r="D92" i="4"/>
  <c r="C92" i="4"/>
  <c r="B92" i="4"/>
  <c r="Q91" i="4"/>
  <c r="M91" i="4"/>
  <c r="I91" i="4"/>
  <c r="D91" i="4"/>
  <c r="C91" i="4"/>
  <c r="B91" i="4"/>
  <c r="Q90" i="4"/>
  <c r="M90" i="4"/>
  <c r="I90" i="4"/>
  <c r="D90" i="4"/>
  <c r="C90" i="4"/>
  <c r="B90" i="4"/>
  <c r="Q89" i="4"/>
  <c r="M89" i="4"/>
  <c r="I89" i="4"/>
  <c r="D89" i="4"/>
  <c r="C89" i="4"/>
  <c r="B89" i="4"/>
  <c r="Q88" i="4"/>
  <c r="M88" i="4"/>
  <c r="I88" i="4"/>
  <c r="D88" i="4"/>
  <c r="C88" i="4"/>
  <c r="B88" i="4"/>
  <c r="Q87" i="4"/>
  <c r="M87" i="4"/>
  <c r="I87" i="4"/>
  <c r="D87" i="4"/>
  <c r="C87" i="4"/>
  <c r="B87" i="4"/>
  <c r="Q86" i="4"/>
  <c r="M86" i="4"/>
  <c r="I86" i="4"/>
  <c r="D86" i="4"/>
  <c r="C86" i="4"/>
  <c r="B86" i="4"/>
  <c r="Q85" i="4"/>
  <c r="M85" i="4"/>
  <c r="I85" i="4"/>
  <c r="D85" i="4"/>
  <c r="C85" i="4"/>
  <c r="B85" i="4"/>
  <c r="Q84" i="4"/>
  <c r="M84" i="4"/>
  <c r="I84" i="4"/>
  <c r="D84" i="4"/>
  <c r="C84" i="4"/>
  <c r="B84" i="4"/>
  <c r="Q83" i="4"/>
  <c r="M83" i="4"/>
  <c r="I83" i="4"/>
  <c r="D83" i="4"/>
  <c r="C83" i="4"/>
  <c r="B83" i="4"/>
  <c r="Q82" i="4"/>
  <c r="M82" i="4"/>
  <c r="I82" i="4"/>
  <c r="D82" i="4"/>
  <c r="C82" i="4"/>
  <c r="B82" i="4"/>
  <c r="Q81" i="4"/>
  <c r="M81" i="4"/>
  <c r="I81" i="4"/>
  <c r="D81" i="4"/>
  <c r="C81" i="4"/>
  <c r="B81" i="4"/>
  <c r="Y66" i="4"/>
  <c r="U66" i="4"/>
  <c r="Q66" i="4"/>
  <c r="M66" i="4"/>
  <c r="I66" i="4"/>
  <c r="D66" i="4"/>
  <c r="C66" i="4"/>
  <c r="B66" i="4"/>
  <c r="Y65" i="4"/>
  <c r="U65" i="4"/>
  <c r="Q65" i="4"/>
  <c r="M65" i="4"/>
  <c r="I65" i="4"/>
  <c r="D65" i="4"/>
  <c r="C65" i="4"/>
  <c r="B65" i="4"/>
  <c r="Y64" i="4"/>
  <c r="U64" i="4"/>
  <c r="Q64" i="4"/>
  <c r="M64" i="4"/>
  <c r="I64" i="4"/>
  <c r="D64" i="4"/>
  <c r="C64" i="4"/>
  <c r="B64" i="4"/>
  <c r="Y63" i="4"/>
  <c r="U63" i="4"/>
  <c r="Q63" i="4"/>
  <c r="M63" i="4"/>
  <c r="I63" i="4"/>
  <c r="D63" i="4"/>
  <c r="C63" i="4"/>
  <c r="B63" i="4"/>
  <c r="U62" i="4"/>
  <c r="Q62" i="4"/>
  <c r="M62" i="4"/>
  <c r="I62" i="4"/>
  <c r="D62" i="4"/>
  <c r="C62" i="4"/>
  <c r="B62" i="4"/>
  <c r="U61" i="4"/>
  <c r="Q61" i="4"/>
  <c r="M61" i="4"/>
  <c r="I61" i="4"/>
  <c r="D61" i="4"/>
  <c r="C61" i="4"/>
  <c r="B61" i="4"/>
  <c r="U60" i="4"/>
  <c r="Q60" i="4"/>
  <c r="M60" i="4"/>
  <c r="I60" i="4"/>
  <c r="D60" i="4"/>
  <c r="C60" i="4"/>
  <c r="B60" i="4"/>
  <c r="U59" i="4"/>
  <c r="Q59" i="4"/>
  <c r="M59" i="4"/>
  <c r="I59" i="4"/>
  <c r="D59" i="4"/>
  <c r="C59" i="4"/>
  <c r="B59" i="4"/>
  <c r="U58" i="4"/>
  <c r="Q58" i="4"/>
  <c r="M58" i="4"/>
  <c r="I58" i="4"/>
  <c r="D58" i="4"/>
  <c r="C58" i="4"/>
  <c r="B58" i="4"/>
  <c r="U57" i="4"/>
  <c r="Q57" i="4"/>
  <c r="E57" i="4" s="1"/>
  <c r="M57" i="4"/>
  <c r="I57" i="4"/>
  <c r="D57" i="4"/>
  <c r="C57" i="4"/>
  <c r="B57" i="4"/>
  <c r="U56" i="4"/>
  <c r="Q56" i="4"/>
  <c r="M56" i="4"/>
  <c r="I56" i="4"/>
  <c r="D56" i="4"/>
  <c r="C56" i="4"/>
  <c r="B56" i="4"/>
  <c r="U55" i="4"/>
  <c r="Q55" i="4"/>
  <c r="M55" i="4"/>
  <c r="I55" i="4"/>
  <c r="D55" i="4"/>
  <c r="C55" i="4"/>
  <c r="B55" i="4"/>
  <c r="U49" i="4"/>
  <c r="Q49" i="4"/>
  <c r="M49" i="4"/>
  <c r="I49" i="4"/>
  <c r="D49" i="4"/>
  <c r="C49" i="4"/>
  <c r="B49" i="4"/>
  <c r="U48" i="4"/>
  <c r="Q48" i="4"/>
  <c r="M48" i="4"/>
  <c r="I48" i="4"/>
  <c r="D48" i="4"/>
  <c r="C48" i="4"/>
  <c r="B48" i="4"/>
  <c r="U47" i="4"/>
  <c r="Q47" i="4"/>
  <c r="M47" i="4"/>
  <c r="I47" i="4"/>
  <c r="D47" i="4"/>
  <c r="C47" i="4"/>
  <c r="B47" i="4"/>
  <c r="U46" i="4"/>
  <c r="Q46" i="4"/>
  <c r="M46" i="4"/>
  <c r="I46" i="4"/>
  <c r="D46" i="4"/>
  <c r="C46" i="4"/>
  <c r="B46" i="4"/>
  <c r="U45" i="4"/>
  <c r="Q45" i="4"/>
  <c r="M45" i="4"/>
  <c r="I45" i="4"/>
  <c r="D45" i="4"/>
  <c r="C45" i="4"/>
  <c r="B45" i="4"/>
  <c r="U44" i="4"/>
  <c r="Q44" i="4"/>
  <c r="M44" i="4"/>
  <c r="I44" i="4"/>
  <c r="D44" i="4"/>
  <c r="C44" i="4"/>
  <c r="B44" i="4"/>
  <c r="U43" i="4"/>
  <c r="Q43" i="4"/>
  <c r="M43" i="4"/>
  <c r="I43" i="4"/>
  <c r="D43" i="4"/>
  <c r="C43" i="4"/>
  <c r="B43" i="4"/>
  <c r="U42" i="4"/>
  <c r="Q42" i="4"/>
  <c r="M42" i="4"/>
  <c r="I42" i="4"/>
  <c r="D42" i="4"/>
  <c r="C42" i="4"/>
  <c r="B42" i="4"/>
  <c r="U41" i="4"/>
  <c r="Q41" i="4"/>
  <c r="M41" i="4"/>
  <c r="I41" i="4"/>
  <c r="D41" i="4"/>
  <c r="C41" i="4"/>
  <c r="B41" i="4"/>
  <c r="U40" i="4"/>
  <c r="Q40" i="4"/>
  <c r="M40" i="4"/>
  <c r="I40" i="4"/>
  <c r="D40" i="4"/>
  <c r="C40" i="4"/>
  <c r="B40" i="4"/>
  <c r="U39" i="4"/>
  <c r="Q39" i="4"/>
  <c r="M39" i="4"/>
  <c r="I39" i="4"/>
  <c r="D39" i="4"/>
  <c r="C39" i="4"/>
  <c r="B39" i="4"/>
  <c r="U38" i="4"/>
  <c r="Q38" i="4"/>
  <c r="M38" i="4"/>
  <c r="I38" i="4"/>
  <c r="D38" i="4"/>
  <c r="C38" i="4"/>
  <c r="B38" i="4"/>
  <c r="Y32" i="4"/>
  <c r="U32" i="4"/>
  <c r="Q32" i="4"/>
  <c r="M32" i="4"/>
  <c r="I32" i="4"/>
  <c r="D32" i="4"/>
  <c r="C32" i="4"/>
  <c r="E32" i="4" s="1"/>
  <c r="B32" i="4"/>
  <c r="Y31" i="4"/>
  <c r="U31" i="4"/>
  <c r="Q31" i="4"/>
  <c r="Q5" i="4" s="1"/>
  <c r="M31" i="4"/>
  <c r="I31" i="4"/>
  <c r="D31" i="4"/>
  <c r="C31" i="4"/>
  <c r="B31" i="4"/>
  <c r="Y30" i="4"/>
  <c r="U30" i="4"/>
  <c r="Q30" i="4"/>
  <c r="M30" i="4"/>
  <c r="I30" i="4"/>
  <c r="D30" i="4"/>
  <c r="C30" i="4"/>
  <c r="B30" i="4"/>
  <c r="Y29" i="4"/>
  <c r="U29" i="4"/>
  <c r="Q29" i="4"/>
  <c r="M29" i="4"/>
  <c r="I29" i="4"/>
  <c r="D29" i="4"/>
  <c r="C29" i="4"/>
  <c r="B29" i="4"/>
  <c r="Y28" i="4"/>
  <c r="U28" i="4"/>
  <c r="Q28" i="4"/>
  <c r="M28" i="4"/>
  <c r="I28" i="4"/>
  <c r="D28" i="4"/>
  <c r="C28" i="4"/>
  <c r="B28" i="4"/>
  <c r="Y27" i="4"/>
  <c r="U27" i="4"/>
  <c r="Q27" i="4"/>
  <c r="M27" i="4"/>
  <c r="I27" i="4"/>
  <c r="D27" i="4"/>
  <c r="C27" i="4"/>
  <c r="B27" i="4"/>
  <c r="Y26" i="4"/>
  <c r="U26" i="4"/>
  <c r="Q26" i="4"/>
  <c r="M26" i="4"/>
  <c r="I26" i="4"/>
  <c r="D26" i="4"/>
  <c r="C26" i="4"/>
  <c r="B26" i="4"/>
  <c r="Y25" i="4"/>
  <c r="U25" i="4"/>
  <c r="Q25" i="4"/>
  <c r="M25" i="4"/>
  <c r="I25" i="4"/>
  <c r="D25" i="4"/>
  <c r="C25" i="4"/>
  <c r="B25" i="4"/>
  <c r="Y24" i="4"/>
  <c r="U24" i="4"/>
  <c r="Q24" i="4"/>
  <c r="M24" i="4"/>
  <c r="I24" i="4"/>
  <c r="D24" i="4"/>
  <c r="C24" i="4"/>
  <c r="B24" i="4"/>
  <c r="Y23" i="4"/>
  <c r="U23" i="4"/>
  <c r="Q23" i="4"/>
  <c r="M23" i="4"/>
  <c r="I23" i="4"/>
  <c r="D23" i="4"/>
  <c r="C23" i="4"/>
  <c r="B23" i="4"/>
  <c r="Y22" i="4"/>
  <c r="U22" i="4"/>
  <c r="Q22" i="4"/>
  <c r="M22" i="4"/>
  <c r="I22" i="4"/>
  <c r="D22" i="4"/>
  <c r="C22" i="4"/>
  <c r="B22" i="4"/>
  <c r="Y21" i="4"/>
  <c r="U21" i="4"/>
  <c r="Q21" i="4"/>
  <c r="M21" i="4"/>
  <c r="I21" i="4"/>
  <c r="D21" i="4"/>
  <c r="C21" i="4"/>
  <c r="B21" i="4"/>
  <c r="X15" i="4"/>
  <c r="W15" i="4"/>
  <c r="V15" i="4"/>
  <c r="T15" i="4"/>
  <c r="S15" i="4"/>
  <c r="R15" i="4"/>
  <c r="P15" i="4"/>
  <c r="O15" i="4"/>
  <c r="N15" i="4"/>
  <c r="L15" i="4"/>
  <c r="K15" i="4"/>
  <c r="J15" i="4"/>
  <c r="H15" i="4"/>
  <c r="G15" i="4"/>
  <c r="F15" i="4"/>
  <c r="X14" i="4"/>
  <c r="W14" i="4"/>
  <c r="V14" i="4"/>
  <c r="T14" i="4"/>
  <c r="S14" i="4"/>
  <c r="R14" i="4"/>
  <c r="P14" i="4"/>
  <c r="O14" i="4"/>
  <c r="N14" i="4"/>
  <c r="L14" i="4"/>
  <c r="K14" i="4"/>
  <c r="J14" i="4"/>
  <c r="H14" i="4"/>
  <c r="G14" i="4"/>
  <c r="F14" i="4"/>
  <c r="X13" i="4"/>
  <c r="W13" i="4"/>
  <c r="V13" i="4"/>
  <c r="T13" i="4"/>
  <c r="S13" i="4"/>
  <c r="R13" i="4"/>
  <c r="P13" i="4"/>
  <c r="O13" i="4"/>
  <c r="N13" i="4"/>
  <c r="L13" i="4"/>
  <c r="K13" i="4"/>
  <c r="J13" i="4"/>
  <c r="H13" i="4"/>
  <c r="G13" i="4"/>
  <c r="F13" i="4"/>
  <c r="X12" i="4"/>
  <c r="W12" i="4"/>
  <c r="V12" i="4"/>
  <c r="T12" i="4"/>
  <c r="S12" i="4"/>
  <c r="R12" i="4"/>
  <c r="P12" i="4"/>
  <c r="O12" i="4"/>
  <c r="N12" i="4"/>
  <c r="L12" i="4"/>
  <c r="K12" i="4"/>
  <c r="J12" i="4"/>
  <c r="H12" i="4"/>
  <c r="G12" i="4"/>
  <c r="F12" i="4"/>
  <c r="X11" i="4"/>
  <c r="W11" i="4"/>
  <c r="V11" i="4"/>
  <c r="T11" i="4"/>
  <c r="S11" i="4"/>
  <c r="R11" i="4"/>
  <c r="P11" i="4"/>
  <c r="O11" i="4"/>
  <c r="N11" i="4"/>
  <c r="L11" i="4"/>
  <c r="K11" i="4"/>
  <c r="J11" i="4"/>
  <c r="H11" i="4"/>
  <c r="G11" i="4"/>
  <c r="F11" i="4"/>
  <c r="X10" i="4"/>
  <c r="W10" i="4"/>
  <c r="V10" i="4"/>
  <c r="T10" i="4"/>
  <c r="S10" i="4"/>
  <c r="R10" i="4"/>
  <c r="P10" i="4"/>
  <c r="O10" i="4"/>
  <c r="N10" i="4"/>
  <c r="L10" i="4"/>
  <c r="K10" i="4"/>
  <c r="J10" i="4"/>
  <c r="H10" i="4"/>
  <c r="G10" i="4"/>
  <c r="F10" i="4"/>
  <c r="X9" i="4"/>
  <c r="W9" i="4"/>
  <c r="V9" i="4"/>
  <c r="T9" i="4"/>
  <c r="S9" i="4"/>
  <c r="R9" i="4"/>
  <c r="P9" i="4"/>
  <c r="O9" i="4"/>
  <c r="N9" i="4"/>
  <c r="L9" i="4"/>
  <c r="K9" i="4"/>
  <c r="J9" i="4"/>
  <c r="H9" i="4"/>
  <c r="G9" i="4"/>
  <c r="F9" i="4"/>
  <c r="X8" i="4"/>
  <c r="W8" i="4"/>
  <c r="V8" i="4"/>
  <c r="T8" i="4"/>
  <c r="S8" i="4"/>
  <c r="R8" i="4"/>
  <c r="P8" i="4"/>
  <c r="O8" i="4"/>
  <c r="N8" i="4"/>
  <c r="L8" i="4"/>
  <c r="K8" i="4"/>
  <c r="J8" i="4"/>
  <c r="H8" i="4"/>
  <c r="G8" i="4"/>
  <c r="F8" i="4"/>
  <c r="X7" i="4"/>
  <c r="W7" i="4"/>
  <c r="V7" i="4"/>
  <c r="T7" i="4"/>
  <c r="S7" i="4"/>
  <c r="R7" i="4"/>
  <c r="P7" i="4"/>
  <c r="O7" i="4"/>
  <c r="N7" i="4"/>
  <c r="L7" i="4"/>
  <c r="K7" i="4"/>
  <c r="J7" i="4"/>
  <c r="H7" i="4"/>
  <c r="G7" i="4"/>
  <c r="F7" i="4"/>
  <c r="X6" i="4"/>
  <c r="W6" i="4"/>
  <c r="V6" i="4"/>
  <c r="T6" i="4"/>
  <c r="S6" i="4"/>
  <c r="R6" i="4"/>
  <c r="P6" i="4"/>
  <c r="O6" i="4"/>
  <c r="N6" i="4"/>
  <c r="L6" i="4"/>
  <c r="K6" i="4"/>
  <c r="J6" i="4"/>
  <c r="H6" i="4"/>
  <c r="G6" i="4"/>
  <c r="F6" i="4"/>
  <c r="X5" i="4"/>
  <c r="W5" i="4"/>
  <c r="V5" i="4"/>
  <c r="T5" i="4"/>
  <c r="S5" i="4"/>
  <c r="R5" i="4"/>
  <c r="P5" i="4"/>
  <c r="O5" i="4"/>
  <c r="N5" i="4"/>
  <c r="L5" i="4"/>
  <c r="K5" i="4"/>
  <c r="J5" i="4"/>
  <c r="H5" i="4"/>
  <c r="G5" i="4"/>
  <c r="F5" i="4"/>
  <c r="X4" i="4"/>
  <c r="W4" i="4"/>
  <c r="V4" i="4"/>
  <c r="T4" i="4"/>
  <c r="S4" i="4"/>
  <c r="R4" i="4"/>
  <c r="P4" i="4"/>
  <c r="O4" i="4"/>
  <c r="N4" i="4"/>
  <c r="L4" i="4"/>
  <c r="K4" i="4"/>
  <c r="J4" i="4"/>
  <c r="H4" i="4"/>
  <c r="G4" i="4"/>
  <c r="F4" i="4"/>
  <c r="M107" i="5"/>
  <c r="F107" i="5"/>
  <c r="M106" i="5"/>
  <c r="F106" i="5"/>
  <c r="M105" i="5"/>
  <c r="F105" i="5"/>
  <c r="M104" i="5"/>
  <c r="F104" i="5"/>
  <c r="M103" i="5"/>
  <c r="F103" i="5"/>
  <c r="M102" i="5"/>
  <c r="F102" i="5"/>
  <c r="M101" i="5"/>
  <c r="F101" i="5"/>
  <c r="M100" i="5"/>
  <c r="F100" i="5"/>
  <c r="M99" i="5"/>
  <c r="F99" i="5"/>
  <c r="M98" i="5"/>
  <c r="F98" i="5"/>
  <c r="M97" i="5"/>
  <c r="F97" i="5"/>
  <c r="M96" i="5"/>
  <c r="F96" i="5"/>
  <c r="Y90" i="5"/>
  <c r="U90" i="5"/>
  <c r="D90" i="5"/>
  <c r="C90" i="5"/>
  <c r="B90" i="5"/>
  <c r="Y89" i="5"/>
  <c r="U89" i="5"/>
  <c r="D89" i="5"/>
  <c r="C89" i="5"/>
  <c r="B89" i="5"/>
  <c r="Y88" i="5"/>
  <c r="U88" i="5"/>
  <c r="D88" i="5"/>
  <c r="C88" i="5"/>
  <c r="B88" i="5"/>
  <c r="Y87" i="5"/>
  <c r="U87" i="5"/>
  <c r="D87" i="5"/>
  <c r="C87" i="5"/>
  <c r="B87" i="5"/>
  <c r="Y86" i="5"/>
  <c r="U86" i="5"/>
  <c r="D86" i="5"/>
  <c r="C86" i="5"/>
  <c r="B86" i="5"/>
  <c r="E86" i="5" s="1"/>
  <c r="Y85" i="5"/>
  <c r="U85" i="5"/>
  <c r="D85" i="5"/>
  <c r="C85" i="5"/>
  <c r="B85" i="5"/>
  <c r="E85" i="5" s="1"/>
  <c r="Y84" i="5"/>
  <c r="U84" i="5"/>
  <c r="D84" i="5"/>
  <c r="C84" i="5"/>
  <c r="B84" i="5"/>
  <c r="Y83" i="5"/>
  <c r="U83" i="5"/>
  <c r="D83" i="5"/>
  <c r="C83" i="5"/>
  <c r="B83" i="5"/>
  <c r="Y82" i="5"/>
  <c r="U82" i="5"/>
  <c r="D82" i="5"/>
  <c r="C82" i="5"/>
  <c r="B82" i="5"/>
  <c r="Y81" i="5"/>
  <c r="U81" i="5"/>
  <c r="D81" i="5"/>
  <c r="C81" i="5"/>
  <c r="B81" i="5"/>
  <c r="Y80" i="5"/>
  <c r="U80" i="5"/>
  <c r="D80" i="5"/>
  <c r="C80" i="5"/>
  <c r="B80" i="5"/>
  <c r="Y79" i="5"/>
  <c r="U79" i="5"/>
  <c r="D79" i="5"/>
  <c r="C79" i="5"/>
  <c r="B79" i="5"/>
  <c r="Y67" i="5"/>
  <c r="D67" i="5"/>
  <c r="C67" i="5"/>
  <c r="B67" i="5"/>
  <c r="Y66" i="5"/>
  <c r="D66" i="5"/>
  <c r="C66" i="5"/>
  <c r="B66" i="5"/>
  <c r="Y65" i="5"/>
  <c r="D65" i="5"/>
  <c r="C65" i="5"/>
  <c r="B65" i="5"/>
  <c r="Y64" i="5"/>
  <c r="D64" i="5"/>
  <c r="C64" i="5"/>
  <c r="B64" i="5"/>
  <c r="D63" i="5"/>
  <c r="C63" i="5"/>
  <c r="B63" i="5"/>
  <c r="D62" i="5"/>
  <c r="C62" i="5"/>
  <c r="B62" i="5"/>
  <c r="E62" i="5" s="1"/>
  <c r="D61" i="5"/>
  <c r="C61" i="5"/>
  <c r="B61" i="5"/>
  <c r="E61" i="5" s="1"/>
  <c r="D60" i="5"/>
  <c r="C60" i="5"/>
  <c r="B60" i="5"/>
  <c r="D59" i="5"/>
  <c r="C59" i="5"/>
  <c r="B59" i="5"/>
  <c r="D58" i="5"/>
  <c r="C58" i="5"/>
  <c r="B58" i="5"/>
  <c r="D57" i="5"/>
  <c r="C57" i="5"/>
  <c r="B57" i="5"/>
  <c r="D56" i="5"/>
  <c r="C56" i="5"/>
  <c r="B56" i="5"/>
  <c r="Y50" i="5"/>
  <c r="U50" i="5"/>
  <c r="Q50" i="5"/>
  <c r="M50" i="5"/>
  <c r="I50" i="5"/>
  <c r="D50" i="5"/>
  <c r="C50" i="5"/>
  <c r="B50" i="5"/>
  <c r="Y49" i="5"/>
  <c r="U49" i="5"/>
  <c r="Q49" i="5"/>
  <c r="M49" i="5"/>
  <c r="I49" i="5"/>
  <c r="D49" i="5"/>
  <c r="C49" i="5"/>
  <c r="B49" i="5"/>
  <c r="Y48" i="5"/>
  <c r="U48" i="5"/>
  <c r="Q48" i="5"/>
  <c r="M48" i="5"/>
  <c r="I48" i="5"/>
  <c r="D48" i="5"/>
  <c r="C48" i="5"/>
  <c r="B48" i="5"/>
  <c r="Y47" i="5"/>
  <c r="U47" i="5"/>
  <c r="Q47" i="5"/>
  <c r="M47" i="5"/>
  <c r="I47" i="5"/>
  <c r="D47" i="5"/>
  <c r="C47" i="5"/>
  <c r="B47" i="5"/>
  <c r="Y46" i="5"/>
  <c r="U46" i="5"/>
  <c r="Q46" i="5"/>
  <c r="M46" i="5"/>
  <c r="I46" i="5"/>
  <c r="D46" i="5"/>
  <c r="C46" i="5"/>
  <c r="B46" i="5"/>
  <c r="Y45" i="5"/>
  <c r="U45" i="5"/>
  <c r="Q45" i="5"/>
  <c r="M45" i="5"/>
  <c r="I45" i="5"/>
  <c r="I11" i="5" s="1"/>
  <c r="D45" i="5"/>
  <c r="C45" i="5"/>
  <c r="B45" i="5"/>
  <c r="Y44" i="5"/>
  <c r="U44" i="5"/>
  <c r="Q44" i="5"/>
  <c r="M44" i="5"/>
  <c r="I44" i="5"/>
  <c r="D44" i="5"/>
  <c r="C44" i="5"/>
  <c r="B44" i="5"/>
  <c r="E44" i="5" s="1"/>
  <c r="Y43" i="5"/>
  <c r="U43" i="5"/>
  <c r="Q43" i="5"/>
  <c r="M43" i="5"/>
  <c r="I43" i="5"/>
  <c r="I9" i="5" s="1"/>
  <c r="D43" i="5"/>
  <c r="C43" i="5"/>
  <c r="B43" i="5"/>
  <c r="Y42" i="5"/>
  <c r="U42" i="5"/>
  <c r="Q42" i="5"/>
  <c r="M42" i="5"/>
  <c r="I42" i="5"/>
  <c r="D42" i="5"/>
  <c r="C42" i="5"/>
  <c r="B42" i="5"/>
  <c r="Y41" i="5"/>
  <c r="U41" i="5"/>
  <c r="Q41" i="5"/>
  <c r="M41" i="5"/>
  <c r="I41" i="5"/>
  <c r="D41" i="5"/>
  <c r="C41" i="5"/>
  <c r="B41" i="5"/>
  <c r="E41" i="5" s="1"/>
  <c r="Y40" i="5"/>
  <c r="U40" i="5"/>
  <c r="Q40" i="5"/>
  <c r="M40" i="5"/>
  <c r="I40" i="5"/>
  <c r="I6" i="5" s="1"/>
  <c r="D40" i="5"/>
  <c r="C40" i="5"/>
  <c r="B40" i="5"/>
  <c r="Y39" i="5"/>
  <c r="U39" i="5"/>
  <c r="Q39" i="5"/>
  <c r="M39" i="5"/>
  <c r="I39" i="5"/>
  <c r="D39" i="5"/>
  <c r="C39" i="5"/>
  <c r="B39" i="5"/>
  <c r="Y33" i="5"/>
  <c r="U33" i="5"/>
  <c r="Q33" i="5"/>
  <c r="M33" i="5"/>
  <c r="I33" i="5"/>
  <c r="D33" i="5"/>
  <c r="C33" i="5"/>
  <c r="B33" i="5"/>
  <c r="E33" i="5" s="1"/>
  <c r="Y32" i="5"/>
  <c r="U32" i="5"/>
  <c r="Q32" i="5"/>
  <c r="M32" i="5"/>
  <c r="I32" i="5"/>
  <c r="I15" i="5" s="1"/>
  <c r="D32" i="5"/>
  <c r="C32" i="5"/>
  <c r="B32" i="5"/>
  <c r="Y31" i="5"/>
  <c r="U31" i="5"/>
  <c r="Q31" i="5"/>
  <c r="M31" i="5"/>
  <c r="I31" i="5"/>
  <c r="D31" i="5"/>
  <c r="C31" i="5"/>
  <c r="B31" i="5"/>
  <c r="E31" i="5" s="1"/>
  <c r="Y30" i="5"/>
  <c r="U30" i="5"/>
  <c r="Q30" i="5"/>
  <c r="M30" i="5"/>
  <c r="I30" i="5"/>
  <c r="I13" i="5" s="1"/>
  <c r="D30" i="5"/>
  <c r="C30" i="5"/>
  <c r="B30" i="5"/>
  <c r="Y29" i="5"/>
  <c r="U29" i="5"/>
  <c r="Q29" i="5"/>
  <c r="M29" i="5"/>
  <c r="I29" i="5"/>
  <c r="I12" i="5" s="1"/>
  <c r="D29" i="5"/>
  <c r="C29" i="5"/>
  <c r="B29" i="5"/>
  <c r="Y28" i="5"/>
  <c r="U28" i="5"/>
  <c r="Q28" i="5"/>
  <c r="M28" i="5"/>
  <c r="I28" i="5"/>
  <c r="D28" i="5"/>
  <c r="C28" i="5"/>
  <c r="B28" i="5"/>
  <c r="Y27" i="5"/>
  <c r="U27" i="5"/>
  <c r="Q27" i="5"/>
  <c r="M27" i="5"/>
  <c r="I27" i="5"/>
  <c r="I10" i="5" s="1"/>
  <c r="D27" i="5"/>
  <c r="C27" i="5"/>
  <c r="E27" i="5" s="1"/>
  <c r="B27" i="5"/>
  <c r="Y26" i="5"/>
  <c r="U26" i="5"/>
  <c r="Q26" i="5"/>
  <c r="M26" i="5"/>
  <c r="I26" i="5"/>
  <c r="D26" i="5"/>
  <c r="C26" i="5"/>
  <c r="B26" i="5"/>
  <c r="E26" i="5" s="1"/>
  <c r="Y25" i="5"/>
  <c r="U25" i="5"/>
  <c r="Q25" i="5"/>
  <c r="M25" i="5"/>
  <c r="I25" i="5"/>
  <c r="D25" i="5"/>
  <c r="C25" i="5"/>
  <c r="B25" i="5"/>
  <c r="Y24" i="5"/>
  <c r="U24" i="5"/>
  <c r="Q24" i="5"/>
  <c r="M24" i="5"/>
  <c r="I24" i="5"/>
  <c r="I7" i="5" s="1"/>
  <c r="D24" i="5"/>
  <c r="C24" i="5"/>
  <c r="B24" i="5"/>
  <c r="Y23" i="5"/>
  <c r="U23" i="5"/>
  <c r="Q23" i="5"/>
  <c r="M23" i="5"/>
  <c r="I23" i="5"/>
  <c r="D23" i="5"/>
  <c r="C23" i="5"/>
  <c r="B23" i="5"/>
  <c r="Y22" i="5"/>
  <c r="U22" i="5"/>
  <c r="Q22" i="5"/>
  <c r="M22" i="5"/>
  <c r="I22" i="5"/>
  <c r="D22" i="5"/>
  <c r="C22" i="5"/>
  <c r="B22" i="5"/>
  <c r="X16" i="5"/>
  <c r="W16" i="5"/>
  <c r="V16" i="5"/>
  <c r="T16" i="5"/>
  <c r="S16" i="5"/>
  <c r="R16" i="5"/>
  <c r="P16" i="5"/>
  <c r="O16" i="5"/>
  <c r="N16" i="5"/>
  <c r="L16" i="5"/>
  <c r="K16" i="5"/>
  <c r="J16" i="5"/>
  <c r="I16" i="5"/>
  <c r="H16" i="5"/>
  <c r="G16" i="5"/>
  <c r="F16" i="5"/>
  <c r="X15" i="5"/>
  <c r="W15" i="5"/>
  <c r="V15" i="5"/>
  <c r="T15" i="5"/>
  <c r="S15" i="5"/>
  <c r="R15" i="5"/>
  <c r="P15" i="5"/>
  <c r="O15" i="5"/>
  <c r="N15" i="5"/>
  <c r="L15" i="5"/>
  <c r="K15" i="5"/>
  <c r="J15" i="5"/>
  <c r="H15" i="5"/>
  <c r="G15" i="5"/>
  <c r="F15" i="5"/>
  <c r="X14" i="5"/>
  <c r="W14" i="5"/>
  <c r="V14" i="5"/>
  <c r="T14" i="5"/>
  <c r="S14" i="5"/>
  <c r="R14" i="5"/>
  <c r="P14" i="5"/>
  <c r="O14" i="5"/>
  <c r="N14" i="5"/>
  <c r="L14" i="5"/>
  <c r="K14" i="5"/>
  <c r="J14" i="5"/>
  <c r="H14" i="5"/>
  <c r="G14" i="5"/>
  <c r="F14" i="5"/>
  <c r="X13" i="5"/>
  <c r="W13" i="5"/>
  <c r="V13" i="5"/>
  <c r="T13" i="5"/>
  <c r="S13" i="5"/>
  <c r="R13" i="5"/>
  <c r="P13" i="5"/>
  <c r="O13" i="5"/>
  <c r="N13" i="5"/>
  <c r="L13" i="5"/>
  <c r="K13" i="5"/>
  <c r="J13" i="5"/>
  <c r="H13" i="5"/>
  <c r="G13" i="5"/>
  <c r="F13" i="5"/>
  <c r="X12" i="5"/>
  <c r="W12" i="5"/>
  <c r="V12" i="5"/>
  <c r="T12" i="5"/>
  <c r="S12" i="5"/>
  <c r="R12" i="5"/>
  <c r="P12" i="5"/>
  <c r="O12" i="5"/>
  <c r="N12" i="5"/>
  <c r="L12" i="5"/>
  <c r="K12" i="5"/>
  <c r="J12" i="5"/>
  <c r="H12" i="5"/>
  <c r="G12" i="5"/>
  <c r="F12" i="5"/>
  <c r="X11" i="5"/>
  <c r="W11" i="5"/>
  <c r="V11" i="5"/>
  <c r="T11" i="5"/>
  <c r="S11" i="5"/>
  <c r="R11" i="5"/>
  <c r="P11" i="5"/>
  <c r="O11" i="5"/>
  <c r="N11" i="5"/>
  <c r="L11" i="5"/>
  <c r="K11" i="5"/>
  <c r="J11" i="5"/>
  <c r="H11" i="5"/>
  <c r="G11" i="5"/>
  <c r="F11" i="5"/>
  <c r="X10" i="5"/>
  <c r="W10" i="5"/>
  <c r="V10" i="5"/>
  <c r="T10" i="5"/>
  <c r="S10" i="5"/>
  <c r="R10" i="5"/>
  <c r="P10" i="5"/>
  <c r="O10" i="5"/>
  <c r="N10" i="5"/>
  <c r="L10" i="5"/>
  <c r="K10" i="5"/>
  <c r="J10" i="5"/>
  <c r="H10" i="5"/>
  <c r="G10" i="5"/>
  <c r="F10" i="5"/>
  <c r="X9" i="5"/>
  <c r="W9" i="5"/>
  <c r="V9" i="5"/>
  <c r="T9" i="5"/>
  <c r="S9" i="5"/>
  <c r="R9" i="5"/>
  <c r="P9" i="5"/>
  <c r="O9" i="5"/>
  <c r="N9" i="5"/>
  <c r="L9" i="5"/>
  <c r="K9" i="5"/>
  <c r="J9" i="5"/>
  <c r="H9" i="5"/>
  <c r="G9" i="5"/>
  <c r="F9" i="5"/>
  <c r="X8" i="5"/>
  <c r="W8" i="5"/>
  <c r="V8" i="5"/>
  <c r="T8" i="5"/>
  <c r="S8" i="5"/>
  <c r="R8" i="5"/>
  <c r="P8" i="5"/>
  <c r="O8" i="5"/>
  <c r="N8" i="5"/>
  <c r="L8" i="5"/>
  <c r="K8" i="5"/>
  <c r="J8" i="5"/>
  <c r="I8" i="5"/>
  <c r="H8" i="5"/>
  <c r="G8" i="5"/>
  <c r="F8" i="5"/>
  <c r="X7" i="5"/>
  <c r="W7" i="5"/>
  <c r="V7" i="5"/>
  <c r="T7" i="5"/>
  <c r="S7" i="5"/>
  <c r="R7" i="5"/>
  <c r="P7" i="5"/>
  <c r="O7" i="5"/>
  <c r="N7" i="5"/>
  <c r="L7" i="5"/>
  <c r="K7" i="5"/>
  <c r="J7" i="5"/>
  <c r="H7" i="5"/>
  <c r="G7" i="5"/>
  <c r="F7" i="5"/>
  <c r="X6" i="5"/>
  <c r="W6" i="5"/>
  <c r="V6" i="5"/>
  <c r="T6" i="5"/>
  <c r="S6" i="5"/>
  <c r="R6" i="5"/>
  <c r="P6" i="5"/>
  <c r="O6" i="5"/>
  <c r="N6" i="5"/>
  <c r="L6" i="5"/>
  <c r="K6" i="5"/>
  <c r="J6" i="5"/>
  <c r="H6" i="5"/>
  <c r="G6" i="5"/>
  <c r="F6" i="5"/>
  <c r="X5" i="5"/>
  <c r="W5" i="5"/>
  <c r="V5" i="5"/>
  <c r="T5" i="5"/>
  <c r="S5" i="5"/>
  <c r="R5" i="5"/>
  <c r="P5" i="5"/>
  <c r="O5" i="5"/>
  <c r="N5" i="5"/>
  <c r="L5" i="5"/>
  <c r="K5" i="5"/>
  <c r="J5" i="5"/>
  <c r="I5" i="5"/>
  <c r="H5" i="5"/>
  <c r="G5" i="5"/>
  <c r="F5" i="5"/>
  <c r="U32" i="1"/>
  <c r="O32" i="1"/>
  <c r="P32" i="1" s="1"/>
  <c r="J32" i="1"/>
  <c r="K32" i="1" s="1"/>
  <c r="D32" i="1"/>
  <c r="C32" i="1"/>
  <c r="B32" i="1"/>
  <c r="U31" i="1"/>
  <c r="O31" i="1"/>
  <c r="J31" i="1"/>
  <c r="K31" i="1" s="1"/>
  <c r="D31" i="1"/>
  <c r="C31" i="1"/>
  <c r="B31" i="1"/>
  <c r="U30" i="1"/>
  <c r="O30" i="1"/>
  <c r="J30" i="1"/>
  <c r="K30" i="1" s="1"/>
  <c r="D30" i="1"/>
  <c r="C30" i="1"/>
  <c r="B30" i="1"/>
  <c r="U29" i="1"/>
  <c r="P29" i="1"/>
  <c r="J29" i="1"/>
  <c r="K29" i="1" s="1"/>
  <c r="D29" i="1"/>
  <c r="C29" i="1"/>
  <c r="B29" i="1"/>
  <c r="U28" i="1"/>
  <c r="P28" i="1"/>
  <c r="J28" i="1"/>
  <c r="K28" i="1" s="1"/>
  <c r="D28" i="1"/>
  <c r="C28" i="1"/>
  <c r="B28" i="1"/>
  <c r="U27" i="1"/>
  <c r="P27" i="1"/>
  <c r="J27" i="1"/>
  <c r="K27" i="1" s="1"/>
  <c r="D27" i="1"/>
  <c r="C27" i="1"/>
  <c r="B27" i="1"/>
  <c r="U26" i="1"/>
  <c r="P26" i="1"/>
  <c r="J26" i="1"/>
  <c r="K26" i="1" s="1"/>
  <c r="D26" i="1"/>
  <c r="C26" i="1"/>
  <c r="B26" i="1"/>
  <c r="U25" i="1"/>
  <c r="P25" i="1"/>
  <c r="J25" i="1"/>
  <c r="K25" i="1" s="1"/>
  <c r="D25" i="1"/>
  <c r="C25" i="1"/>
  <c r="B25" i="1"/>
  <c r="U24" i="1"/>
  <c r="P24" i="1"/>
  <c r="J24" i="1"/>
  <c r="K24" i="1" s="1"/>
  <c r="D24" i="1"/>
  <c r="C24" i="1"/>
  <c r="B24" i="1"/>
  <c r="U23" i="1"/>
  <c r="P23" i="1"/>
  <c r="J23" i="1"/>
  <c r="K23" i="1" s="1"/>
  <c r="D23" i="1"/>
  <c r="C23" i="1"/>
  <c r="B23" i="1"/>
  <c r="U22" i="1"/>
  <c r="P22" i="1"/>
  <c r="J22" i="1"/>
  <c r="K22" i="1" s="1"/>
  <c r="D22" i="1"/>
  <c r="C22" i="1"/>
  <c r="B22" i="1"/>
  <c r="U21" i="1"/>
  <c r="P21" i="1"/>
  <c r="J21" i="1"/>
  <c r="K21" i="1" s="1"/>
  <c r="D21" i="1"/>
  <c r="C21" i="1"/>
  <c r="B21" i="1"/>
  <c r="U15" i="1"/>
  <c r="P15" i="1"/>
  <c r="J15" i="1"/>
  <c r="E15" i="1" s="1"/>
  <c r="D15" i="1"/>
  <c r="C15" i="1"/>
  <c r="B15" i="1"/>
  <c r="U14" i="1"/>
  <c r="P14" i="1"/>
  <c r="J14" i="1"/>
  <c r="E14" i="1" s="1"/>
  <c r="D14" i="1"/>
  <c r="C14" i="1"/>
  <c r="B14" i="1"/>
  <c r="U13" i="1"/>
  <c r="P13" i="1"/>
  <c r="J13" i="1"/>
  <c r="K13" i="1" s="1"/>
  <c r="D13" i="1"/>
  <c r="C13" i="1"/>
  <c r="B13" i="1"/>
  <c r="U12" i="1"/>
  <c r="P12" i="1"/>
  <c r="J12" i="1"/>
  <c r="K12" i="1" s="1"/>
  <c r="D12" i="1"/>
  <c r="C12" i="1"/>
  <c r="B12" i="1"/>
  <c r="U11" i="1"/>
  <c r="P11" i="1"/>
  <c r="J11" i="1"/>
  <c r="E11" i="1" s="1"/>
  <c r="D11" i="1"/>
  <c r="C11" i="1"/>
  <c r="B11" i="1"/>
  <c r="U10" i="1"/>
  <c r="P10" i="1"/>
  <c r="J10" i="1"/>
  <c r="K10" i="1" s="1"/>
  <c r="E10" i="1"/>
  <c r="D10" i="1"/>
  <c r="C10" i="1"/>
  <c r="B10" i="1"/>
  <c r="U9" i="1"/>
  <c r="P9" i="1"/>
  <c r="J9" i="1"/>
  <c r="K9" i="1" s="1"/>
  <c r="D9" i="1"/>
  <c r="C9" i="1"/>
  <c r="B9" i="1"/>
  <c r="U8" i="1"/>
  <c r="P8" i="1"/>
  <c r="K8" i="1"/>
  <c r="E8" i="1"/>
  <c r="D8" i="1"/>
  <c r="C8" i="1"/>
  <c r="B8" i="1"/>
  <c r="F8" i="1" s="1"/>
  <c r="U7" i="1"/>
  <c r="P7" i="1"/>
  <c r="K7" i="1"/>
  <c r="E7" i="1"/>
  <c r="D7" i="1"/>
  <c r="C7" i="1"/>
  <c r="B7" i="1"/>
  <c r="F7" i="1" s="1"/>
  <c r="U6" i="1"/>
  <c r="P6" i="1"/>
  <c r="K6" i="1"/>
  <c r="E6" i="1"/>
  <c r="D6" i="1"/>
  <c r="C6" i="1"/>
  <c r="B6" i="1"/>
  <c r="U5" i="1"/>
  <c r="P5" i="1"/>
  <c r="K5" i="1"/>
  <c r="E5" i="1"/>
  <c r="D5" i="1"/>
  <c r="C5" i="1"/>
  <c r="B5" i="1"/>
  <c r="U4" i="1"/>
  <c r="P4" i="1"/>
  <c r="K4" i="1"/>
  <c r="E4" i="1"/>
  <c r="D4" i="1"/>
  <c r="C4" i="1"/>
  <c r="B4" i="1"/>
  <c r="K33" i="1"/>
  <c r="E33" i="1"/>
  <c r="E16" i="1"/>
  <c r="C16" i="1"/>
  <c r="D16" i="1"/>
  <c r="B16" i="1"/>
  <c r="Y67" i="4"/>
  <c r="V17" i="5"/>
  <c r="Y68" i="5"/>
  <c r="D33" i="1"/>
  <c r="C33" i="1"/>
  <c r="B33" i="1"/>
  <c r="P34" i="6"/>
  <c r="K34" i="6"/>
  <c r="F34" i="6"/>
  <c r="P16" i="6"/>
  <c r="K16" i="6"/>
  <c r="F16" i="6"/>
  <c r="M110" i="4"/>
  <c r="F110" i="4"/>
  <c r="Q93" i="4"/>
  <c r="M93" i="4"/>
  <c r="I93" i="4"/>
  <c r="D93" i="4"/>
  <c r="C93" i="4"/>
  <c r="B93" i="4"/>
  <c r="U67" i="4"/>
  <c r="Q67" i="4"/>
  <c r="M67" i="4"/>
  <c r="I67" i="4"/>
  <c r="D67" i="4"/>
  <c r="C67" i="4"/>
  <c r="B67" i="4"/>
  <c r="U50" i="4"/>
  <c r="Q50" i="4"/>
  <c r="M50" i="4"/>
  <c r="I50" i="4"/>
  <c r="D50" i="4"/>
  <c r="C50" i="4"/>
  <c r="B50" i="4"/>
  <c r="B33" i="4"/>
  <c r="Y33" i="4"/>
  <c r="U33" i="4"/>
  <c r="Q33" i="4"/>
  <c r="M33" i="4"/>
  <c r="I33" i="4"/>
  <c r="D33" i="4"/>
  <c r="C33" i="4"/>
  <c r="X16" i="4"/>
  <c r="W16" i="4"/>
  <c r="V16" i="4"/>
  <c r="T16" i="4"/>
  <c r="S16" i="4"/>
  <c r="R16" i="4"/>
  <c r="P16" i="4"/>
  <c r="O16" i="4"/>
  <c r="N16" i="4"/>
  <c r="L16" i="4"/>
  <c r="K16" i="4"/>
  <c r="J16" i="4"/>
  <c r="H16" i="4"/>
  <c r="G16" i="4"/>
  <c r="F16" i="4"/>
  <c r="X17" i="5"/>
  <c r="M108" i="5"/>
  <c r="F108" i="5"/>
  <c r="Y91" i="5"/>
  <c r="U91" i="5"/>
  <c r="D91" i="5"/>
  <c r="C91" i="5"/>
  <c r="B91" i="5"/>
  <c r="S17" i="5"/>
  <c r="D68" i="5"/>
  <c r="C68" i="5"/>
  <c r="B68" i="5"/>
  <c r="F17" i="5"/>
  <c r="Y51" i="5"/>
  <c r="U51" i="5"/>
  <c r="Q51" i="5"/>
  <c r="M51" i="5"/>
  <c r="I51" i="5"/>
  <c r="D51" i="5"/>
  <c r="C51" i="5"/>
  <c r="B51" i="5"/>
  <c r="Y34" i="5"/>
  <c r="U34" i="5"/>
  <c r="Q34" i="5"/>
  <c r="M34" i="5"/>
  <c r="I34" i="5"/>
  <c r="D34" i="5"/>
  <c r="C34" i="5"/>
  <c r="B34" i="5"/>
  <c r="J17" i="5"/>
  <c r="W17" i="5"/>
  <c r="T17" i="5"/>
  <c r="R17" i="5"/>
  <c r="P17" i="5"/>
  <c r="O17" i="5"/>
  <c r="N17" i="5"/>
  <c r="L17" i="5"/>
  <c r="K17" i="5"/>
  <c r="H17" i="5"/>
  <c r="G17" i="5"/>
  <c r="U33" i="1"/>
  <c r="U16" i="1"/>
  <c r="P16" i="1"/>
  <c r="K16" i="1"/>
  <c r="E31" i="4" l="1"/>
  <c r="M14" i="4"/>
  <c r="U4" i="4"/>
  <c r="E66" i="4"/>
  <c r="E30" i="4"/>
  <c r="E38" i="4"/>
  <c r="I5" i="4"/>
  <c r="E49" i="4"/>
  <c r="E26" i="4"/>
  <c r="K11" i="1"/>
  <c r="F13" i="1"/>
  <c r="E31" i="1"/>
  <c r="K15" i="1"/>
  <c r="F15" i="1" s="1"/>
  <c r="E24" i="1"/>
  <c r="E28" i="1"/>
  <c r="F28" i="1" s="1"/>
  <c r="F5" i="1"/>
  <c r="F6" i="1"/>
  <c r="F24" i="1"/>
  <c r="E22" i="1"/>
  <c r="F22" i="1" s="1"/>
  <c r="E25" i="1"/>
  <c r="F25" i="1" s="1"/>
  <c r="P31" i="1"/>
  <c r="E9" i="1"/>
  <c r="F9" i="1" s="1"/>
  <c r="E27" i="1"/>
  <c r="F27" i="1" s="1"/>
  <c r="E30" i="1"/>
  <c r="F30" i="1" s="1"/>
  <c r="F11" i="1"/>
  <c r="E21" i="1"/>
  <c r="F21" i="1" s="1"/>
  <c r="F31" i="1"/>
  <c r="F4" i="1"/>
  <c r="E26" i="1"/>
  <c r="F26" i="1" s="1"/>
  <c r="E29" i="1"/>
  <c r="F29" i="1" s="1"/>
  <c r="E13" i="1"/>
  <c r="E23" i="1"/>
  <c r="F23" i="1" s="1"/>
  <c r="F10" i="1"/>
  <c r="E28" i="5"/>
  <c r="E48" i="5"/>
  <c r="E60" i="5"/>
  <c r="E88" i="5"/>
  <c r="E24" i="5"/>
  <c r="E47" i="5"/>
  <c r="E50" i="5"/>
  <c r="E65" i="5"/>
  <c r="E84" i="5"/>
  <c r="E23" i="5"/>
  <c r="E40" i="5"/>
  <c r="E46" i="5"/>
  <c r="E49" i="5"/>
  <c r="E87" i="5"/>
  <c r="M5" i="5"/>
  <c r="E63" i="5"/>
  <c r="E39" i="5"/>
  <c r="E59" i="5"/>
  <c r="E32" i="5"/>
  <c r="I14" i="5"/>
  <c r="E57" i="5"/>
  <c r="E67" i="5"/>
  <c r="E83" i="5"/>
  <c r="E25" i="5"/>
  <c r="E43" i="5"/>
  <c r="E81" i="5"/>
  <c r="E58" i="5"/>
  <c r="E79" i="5"/>
  <c r="E42" i="5"/>
  <c r="E89" i="5"/>
  <c r="Q5" i="5"/>
  <c r="E30" i="5"/>
  <c r="E45" i="5"/>
  <c r="E82" i="5"/>
  <c r="E66" i="5"/>
  <c r="E80" i="5"/>
  <c r="E22" i="5"/>
  <c r="E29" i="5"/>
  <c r="E56" i="5"/>
  <c r="E64" i="5"/>
  <c r="E90" i="5"/>
  <c r="E28" i="4"/>
  <c r="M5" i="4"/>
  <c r="E41" i="4"/>
  <c r="E84" i="4"/>
  <c r="E55" i="4"/>
  <c r="E63" i="4"/>
  <c r="M4" i="4"/>
  <c r="E60" i="4"/>
  <c r="E42" i="4"/>
  <c r="Q4" i="4"/>
  <c r="E22" i="4"/>
  <c r="E25" i="4"/>
  <c r="E39" i="4"/>
  <c r="E56" i="4"/>
  <c r="E91" i="4"/>
  <c r="E23" i="4"/>
  <c r="E45" i="4"/>
  <c r="E58" i="4"/>
  <c r="E29" i="4"/>
  <c r="E40" i="4"/>
  <c r="E82" i="4"/>
  <c r="E88" i="4"/>
  <c r="E90" i="4"/>
  <c r="E92" i="4"/>
  <c r="E86" i="4"/>
  <c r="E47" i="4"/>
  <c r="E62" i="4"/>
  <c r="M15" i="4"/>
  <c r="E21" i="4"/>
  <c r="E44" i="4"/>
  <c r="E46" i="4"/>
  <c r="E59" i="4"/>
  <c r="E65" i="4"/>
  <c r="E81" i="4"/>
  <c r="E83" i="4"/>
  <c r="E85" i="4"/>
  <c r="E87" i="4"/>
  <c r="E89" i="4"/>
  <c r="E24" i="4"/>
  <c r="E27" i="4"/>
  <c r="E48" i="4"/>
  <c r="E64" i="4"/>
  <c r="E43" i="4"/>
  <c r="E61" i="4"/>
  <c r="Y5" i="4"/>
  <c r="Y13" i="4"/>
  <c r="B11" i="4"/>
  <c r="C6" i="4"/>
  <c r="C11" i="4"/>
  <c r="Y9" i="4"/>
  <c r="I13" i="4"/>
  <c r="U5" i="4"/>
  <c r="I10" i="4"/>
  <c r="B14" i="4"/>
  <c r="U15" i="4"/>
  <c r="I4" i="4"/>
  <c r="U11" i="4"/>
  <c r="M13" i="4"/>
  <c r="I7" i="4"/>
  <c r="U8" i="4"/>
  <c r="Y14" i="4"/>
  <c r="I14" i="4"/>
  <c r="B4" i="4"/>
  <c r="I11" i="4"/>
  <c r="I8" i="4"/>
  <c r="C12" i="4"/>
  <c r="C7" i="4"/>
  <c r="C9" i="4"/>
  <c r="C15" i="4"/>
  <c r="B9" i="4"/>
  <c r="M10" i="4"/>
  <c r="B12" i="4"/>
  <c r="C4" i="4"/>
  <c r="D5" i="4"/>
  <c r="B6" i="4"/>
  <c r="M7" i="4"/>
  <c r="Y8" i="4"/>
  <c r="Y11" i="4"/>
  <c r="U14" i="4"/>
  <c r="B10" i="4"/>
  <c r="B13" i="4"/>
  <c r="B15" i="4"/>
  <c r="C10" i="4"/>
  <c r="C13" i="4"/>
  <c r="Q7" i="4"/>
  <c r="M8" i="4"/>
  <c r="U9" i="4"/>
  <c r="M11" i="4"/>
  <c r="U12" i="4"/>
  <c r="D4" i="4"/>
  <c r="U6" i="4"/>
  <c r="Y12" i="4"/>
  <c r="B5" i="4"/>
  <c r="Y6" i="4"/>
  <c r="B8" i="4"/>
  <c r="I9" i="4"/>
  <c r="U10" i="4"/>
  <c r="Q11" i="4"/>
  <c r="I12" i="4"/>
  <c r="U13" i="4"/>
  <c r="C5" i="4"/>
  <c r="C8" i="4"/>
  <c r="M9" i="4"/>
  <c r="Y10" i="4"/>
  <c r="M12" i="4"/>
  <c r="Q14" i="4"/>
  <c r="Y15" i="4"/>
  <c r="Y4" i="4"/>
  <c r="I6" i="4"/>
  <c r="U7" i="4"/>
  <c r="C14" i="4"/>
  <c r="I15" i="4"/>
  <c r="M6" i="4"/>
  <c r="Y7" i="4"/>
  <c r="B7" i="4"/>
  <c r="D6" i="4"/>
  <c r="D7" i="4"/>
  <c r="D8" i="4"/>
  <c r="D9" i="4"/>
  <c r="D10" i="4"/>
  <c r="D11" i="4"/>
  <c r="D12" i="4"/>
  <c r="D13" i="4"/>
  <c r="D14" i="4"/>
  <c r="D15" i="4"/>
  <c r="Q6" i="4"/>
  <c r="Q8" i="4"/>
  <c r="Q9" i="4"/>
  <c r="Q10" i="4"/>
  <c r="Q12" i="4"/>
  <c r="Q13" i="4"/>
  <c r="Q15" i="4"/>
  <c r="M15" i="5"/>
  <c r="Y16" i="5"/>
  <c r="C10" i="5"/>
  <c r="C15" i="5"/>
  <c r="D15" i="5"/>
  <c r="D12" i="5"/>
  <c r="B10" i="5"/>
  <c r="C16" i="5"/>
  <c r="C7" i="5"/>
  <c r="C9" i="5"/>
  <c r="B8" i="5"/>
  <c r="B11" i="5"/>
  <c r="B14" i="5"/>
  <c r="D14" i="5"/>
  <c r="Y10" i="5"/>
  <c r="B5" i="5"/>
  <c r="D10" i="5"/>
  <c r="C13" i="5"/>
  <c r="Y13" i="5"/>
  <c r="B7" i="5"/>
  <c r="U9" i="5"/>
  <c r="C11" i="5"/>
  <c r="M13" i="5"/>
  <c r="D16" i="5"/>
  <c r="B6" i="5"/>
  <c r="U6" i="5"/>
  <c r="C5" i="5"/>
  <c r="Q10" i="5"/>
  <c r="D11" i="5"/>
  <c r="D13" i="5"/>
  <c r="M16" i="5"/>
  <c r="D6" i="5"/>
  <c r="C8" i="5"/>
  <c r="D9" i="5"/>
  <c r="B12" i="5"/>
  <c r="U10" i="5"/>
  <c r="C12" i="5"/>
  <c r="Y12" i="5"/>
  <c r="Q16" i="5"/>
  <c r="D5" i="5"/>
  <c r="C6" i="5"/>
  <c r="B9" i="5"/>
  <c r="U13" i="5"/>
  <c r="C14" i="5"/>
  <c r="Y6" i="5"/>
  <c r="Q7" i="5"/>
  <c r="Y8" i="5"/>
  <c r="M11" i="5"/>
  <c r="Q14" i="5"/>
  <c r="Q9" i="5"/>
  <c r="U12" i="5"/>
  <c r="Y15" i="5"/>
  <c r="D7" i="5"/>
  <c r="M6" i="5"/>
  <c r="U7" i="5"/>
  <c r="M8" i="5"/>
  <c r="Q11" i="5"/>
  <c r="U14" i="5"/>
  <c r="U5" i="5"/>
  <c r="B16" i="5"/>
  <c r="Y5" i="5"/>
  <c r="M10" i="5"/>
  <c r="Q13" i="5"/>
  <c r="U16" i="5"/>
  <c r="Q6" i="5"/>
  <c r="Y7" i="5"/>
  <c r="Q8" i="5"/>
  <c r="U11" i="5"/>
  <c r="Y14" i="5"/>
  <c r="Y9" i="5"/>
  <c r="M12" i="5"/>
  <c r="B13" i="5"/>
  <c r="Q15" i="5"/>
  <c r="D8" i="5"/>
  <c r="M7" i="5"/>
  <c r="U8" i="5"/>
  <c r="Y11" i="5"/>
  <c r="M14" i="5"/>
  <c r="B15" i="5"/>
  <c r="E15" i="5" s="1"/>
  <c r="M9" i="5"/>
  <c r="Q12" i="5"/>
  <c r="U15" i="5"/>
  <c r="P30" i="1"/>
  <c r="E32" i="1"/>
  <c r="F32" i="1" s="1"/>
  <c r="K14" i="1"/>
  <c r="F14" i="1" s="1"/>
  <c r="E12" i="1"/>
  <c r="F12" i="1" s="1"/>
  <c r="P33" i="1"/>
  <c r="F16" i="1"/>
  <c r="E91" i="5"/>
  <c r="B17" i="5"/>
  <c r="E93" i="4"/>
  <c r="E67" i="4"/>
  <c r="E50" i="4"/>
  <c r="E33" i="4"/>
  <c r="I16" i="4"/>
  <c r="Y16" i="4"/>
  <c r="U16" i="4"/>
  <c r="M16" i="4"/>
  <c r="C16" i="4"/>
  <c r="D16" i="4"/>
  <c r="B16" i="4"/>
  <c r="Q16" i="4"/>
  <c r="E68" i="5"/>
  <c r="Q17" i="5"/>
  <c r="E51" i="5"/>
  <c r="E34" i="5"/>
  <c r="I17" i="5"/>
  <c r="M17" i="5"/>
  <c r="U17" i="5"/>
  <c r="D17" i="5"/>
  <c r="C17" i="5"/>
  <c r="Y17" i="5"/>
  <c r="F33" i="1"/>
  <c r="E16" i="5" l="1"/>
  <c r="E11" i="4"/>
  <c r="E14" i="4"/>
  <c r="E9" i="4"/>
  <c r="E8" i="4"/>
  <c r="E15" i="4"/>
  <c r="E4" i="4"/>
  <c r="E13" i="4"/>
  <c r="E12" i="4"/>
  <c r="E5" i="4"/>
  <c r="E7" i="4"/>
  <c r="E10" i="4"/>
  <c r="E6" i="4"/>
  <c r="E5" i="5"/>
  <c r="E9" i="5"/>
  <c r="E6" i="5"/>
  <c r="E14" i="5"/>
  <c r="E7" i="5"/>
  <c r="E11" i="5"/>
  <c r="E12" i="5"/>
  <c r="E10" i="5"/>
  <c r="E8" i="5"/>
  <c r="E13" i="5"/>
  <c r="E16" i="4"/>
  <c r="E17" i="5"/>
</calcChain>
</file>

<file path=xl/sharedStrings.xml><?xml version="1.0" encoding="utf-8"?>
<sst xmlns="http://schemas.openxmlformats.org/spreadsheetml/2006/main" count="623" uniqueCount="70">
  <si>
    <t>Approved (Manual)</t>
  </si>
  <si>
    <t>Approved (ATP)</t>
  </si>
  <si>
    <t>Denied</t>
  </si>
  <si>
    <t>Cancelled</t>
  </si>
  <si>
    <t>Total</t>
  </si>
  <si>
    <t>Month</t>
  </si>
  <si>
    <t>Approved</t>
  </si>
  <si>
    <t xml:space="preserve">NW Alberta and NE BC </t>
  </si>
  <si>
    <t>NE Alberta</t>
  </si>
  <si>
    <t>Edmonton and Area</t>
  </si>
  <si>
    <t>SW Alberta</t>
  </si>
  <si>
    <t>SE Alberta</t>
  </si>
  <si>
    <t xml:space="preserve">2. Includes all "out and back" and "one-way" transfers </t>
  </si>
  <si>
    <t>3. Out and back transfer requests are tallied as a single transaction</t>
  </si>
  <si>
    <t>Notes:</t>
  </si>
  <si>
    <t>1. Values represent the number of transfer requests processed in the specified month, regardless of effective date</t>
  </si>
  <si>
    <t>1. Values represent the total volume (GJ/d) of transfer requests processed in the specified month, regardless of effective date</t>
  </si>
  <si>
    <t>Empress to McNeill FT-D1</t>
  </si>
  <si>
    <t>McNeill to Empress FT-D1</t>
  </si>
  <si>
    <t>FT-D2 to FT-D2 Transfer Summary</t>
  </si>
  <si>
    <t>FT-D3 to FT-D3 Transfer Summary</t>
  </si>
  <si>
    <t>FT-D1 to FT-D2 Transfer Summary</t>
  </si>
  <si>
    <t>FT-D2 to FT-D1 Transfer Summary</t>
  </si>
  <si>
    <t>FT-D1 to FT-D1 Transfer Summary</t>
  </si>
  <si>
    <t>FT-R Transfer Summary - Frequency</t>
  </si>
  <si>
    <t>FT-D Transfer Summary - Frequency</t>
  </si>
  <si>
    <t>FT-D Transfer Summary - Volume (GJ/d)</t>
  </si>
  <si>
    <t>N/A</t>
  </si>
  <si>
    <t>Peace River (PR)</t>
  </si>
  <si>
    <t>Mainline (ML)</t>
  </si>
  <si>
    <t>North &amp; East (NE)</t>
  </si>
  <si>
    <r>
      <t>FT-R Transfer Summary - Volume (10</t>
    </r>
    <r>
      <rPr>
        <b/>
        <vertAlign val="superscript"/>
        <sz val="12"/>
        <color theme="1"/>
        <rFont val="Calibri"/>
        <family val="2"/>
        <scheme val="minor"/>
      </rPr>
      <t>3</t>
    </r>
    <r>
      <rPr>
        <b/>
        <sz val="12"/>
        <color theme="1"/>
        <rFont val="Calibri"/>
        <family val="2"/>
        <scheme val="minor"/>
      </rPr>
      <t>m</t>
    </r>
    <r>
      <rPr>
        <b/>
        <vertAlign val="superscript"/>
        <sz val="12"/>
        <color theme="1"/>
        <rFont val="Calibri"/>
        <family val="2"/>
        <scheme val="minor"/>
      </rPr>
      <t>3</t>
    </r>
    <r>
      <rPr>
        <b/>
        <sz val="12"/>
        <color theme="1"/>
        <rFont val="Calibri"/>
        <family val="2"/>
        <scheme val="minor"/>
      </rPr>
      <t>/d)</t>
    </r>
  </si>
  <si>
    <t>FT-R</t>
  </si>
  <si>
    <t>FT-D1</t>
  </si>
  <si>
    <t>FT-D2</t>
  </si>
  <si>
    <t>Transfers to Storage - Frequency</t>
  </si>
  <si>
    <t>Transfers to Storage - Volume</t>
  </si>
  <si>
    <t>FT-D1 (GJ/d)</t>
  </si>
  <si>
    <r>
      <t>FT-R (10</t>
    </r>
    <r>
      <rPr>
        <b/>
        <vertAlign val="superscript"/>
        <sz val="12"/>
        <color theme="1"/>
        <rFont val="Calibri"/>
        <family val="2"/>
        <scheme val="minor"/>
      </rPr>
      <t>3</t>
    </r>
    <r>
      <rPr>
        <b/>
        <sz val="12"/>
        <color theme="1"/>
        <rFont val="Calibri"/>
        <family val="2"/>
        <scheme val="minor"/>
      </rPr>
      <t>m</t>
    </r>
    <r>
      <rPr>
        <b/>
        <vertAlign val="superscript"/>
        <sz val="12"/>
        <color theme="1"/>
        <rFont val="Calibri"/>
        <family val="2"/>
        <scheme val="minor"/>
      </rPr>
      <t>3</t>
    </r>
    <r>
      <rPr>
        <b/>
        <sz val="12"/>
        <color theme="1"/>
        <rFont val="Calibri"/>
        <family val="2"/>
        <scheme val="minor"/>
      </rPr>
      <t>/d)</t>
    </r>
  </si>
  <si>
    <t>FT-D2 (GJ/d)</t>
  </si>
  <si>
    <t>5. Transfers that cross a Delivery Design Area boundary are tallied in the area where the "To" location is situated</t>
  </si>
  <si>
    <t>6. Cancelled transfer requests are initiated by the requester (customer, marketer etc.)</t>
  </si>
  <si>
    <t>7.  ATP is the acronym for Automated Transfer Process, requests that meet certain criteria may be approved automatically</t>
  </si>
  <si>
    <t>8. Delivery Design Area boundaries are illustrated in the Design Methodology document on Customer Express (see NGTL/Regulatory/Facilities)</t>
  </si>
  <si>
    <t>http://www.tccustomerexpress.com/docs/ab_regulatory_facilities/Facilities%20Design%20Methodology%20Document%20-%20Revision%20May%2031,%202018_Oct%204.pdf</t>
  </si>
  <si>
    <t>4. Transfers to storage are not included in totals</t>
  </si>
  <si>
    <t xml:space="preserve">Month </t>
  </si>
  <si>
    <t>Frequency</t>
  </si>
  <si>
    <t>Information</t>
  </si>
  <si>
    <t>Cross Boundary Transfers</t>
  </si>
  <si>
    <t>Volume (e3m3/d)</t>
  </si>
  <si>
    <t>Volume (GJ/d)</t>
  </si>
  <si>
    <t>Requested one-way FT-R transfer volume from ML to NE was cancelled</t>
  </si>
  <si>
    <t>Requested one-way FT-R transfer volume from ML to PR was approved</t>
  </si>
  <si>
    <t>Requested one-way FT-R transfer volume from ML to PR was denied</t>
  </si>
  <si>
    <t>Requested out and back FT-R transfer volume from PR to ML was cancelled</t>
  </si>
  <si>
    <t>Requested out and back FT-R transfer volume from ML to PR was cancelled</t>
  </si>
  <si>
    <t>Requested out and back FT-R transfer volume from ML to NE was cancelled</t>
  </si>
  <si>
    <t>4. Transfers that cross a Delivery Design Area boundary are tallied in the area where the "To" location is situated</t>
  </si>
  <si>
    <t>5. Cancelled transfer requests are initiated by the requester (customer, marketer etc.)</t>
  </si>
  <si>
    <t>6.  ATP is the acronym for Automated Transfer Process, requests that meet certain criteria may be approved automatically</t>
  </si>
  <si>
    <t>7. Delivery Design Area boundaries are illustrated in the Design Methodology document on Customer Express (see NGTL/Regulatory/Facilities)</t>
  </si>
  <si>
    <t>Requested one-way FT-R transfer volume from PR to NE was approved</t>
  </si>
  <si>
    <t xml:space="preserve">Requested one-way  FT-R transfer volume from PR to ML was approved </t>
  </si>
  <si>
    <t>Requested out and back FT-R transfer volume from PR to NE was cancelled</t>
  </si>
  <si>
    <t>Requested one-way FT-R transfer volume from NE to ML was cancelled</t>
  </si>
  <si>
    <t>FT-D2 transfer request from NW Alberta and NE B.C. Area to Edmonton and Area was denied</t>
  </si>
  <si>
    <t>Requested one-way FT-D2 transfer volume from NW Alberta and NE B.C. Area to Edmonton and Area was denied</t>
  </si>
  <si>
    <t>Requested one-way FT-R transfer volume from ML to NE was approved</t>
  </si>
  <si>
    <t>Requested one-way FT-R transfer volume from NE to ML was approved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</si>
</sst>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yyyy\-mmm\-dd"/>
    <numFmt numFmtId="165" formatCode="_(* #,##0_);_(* \(#,##0\);_(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b/>
      <sz val="10.5"/>
      <name val="Calibri"/>
      <family val="2"/>
      <scheme val="minor"/>
    </font>
    <font>
      <b/>
      <vertAlign val="superscript"/>
      <sz val="12"/>
      <color theme="1"/>
      <name val="Calibri"/>
      <family val="2"/>
      <scheme val="minor"/>
    </font>
    <font>
      <b/>
      <sz val="11.6"/>
      <color theme="1"/>
      <name val="Calibri"/>
      <family val="2"/>
      <scheme val="minor"/>
    </font>
    <font>
      <sz val="11.6"/>
      <color theme="1"/>
      <name val="Calibri"/>
      <family val="2"/>
      <scheme val="minor"/>
    </font>
    <font>
      <i/>
      <sz val="11.6"/>
      <color theme="1"/>
      <name val="Calibri"/>
      <family val="2"/>
      <scheme val="minor"/>
    </font>
    <font>
      <sz val="8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4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135">
    <xf numFmtId="0" fontId="0" fillId="0" borderId="0" xfId="0"/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17" fontId="4" fillId="0" borderId="1" xfId="0" applyNumberFormat="1" applyFont="1" applyBorder="1"/>
    <xf numFmtId="3" fontId="4" fillId="0" borderId="1" xfId="0" applyNumberFormat="1" applyFont="1" applyBorder="1" applyAlignment="1">
      <alignment horizontal="center"/>
    </xf>
    <xf numFmtId="3" fontId="4" fillId="0" borderId="5" xfId="1" applyNumberFormat="1" applyFont="1" applyFill="1" applyBorder="1" applyAlignment="1">
      <alignment horizontal="center"/>
    </xf>
    <xf numFmtId="3" fontId="4" fillId="0" borderId="6" xfId="0" applyNumberFormat="1" applyFont="1" applyBorder="1" applyAlignment="1">
      <alignment horizontal="center"/>
    </xf>
    <xf numFmtId="3" fontId="4" fillId="0" borderId="2" xfId="0" applyNumberFormat="1" applyFont="1" applyBorder="1" applyAlignment="1">
      <alignment horizontal="center"/>
    </xf>
    <xf numFmtId="17" fontId="4" fillId="0" borderId="0" xfId="0" applyNumberFormat="1" applyFont="1"/>
    <xf numFmtId="3" fontId="4" fillId="0" borderId="0" xfId="0" applyNumberFormat="1" applyFont="1" applyAlignment="1">
      <alignment horizontal="center"/>
    </xf>
    <xf numFmtId="3" fontId="4" fillId="0" borderId="0" xfId="1" applyNumberFormat="1" applyFont="1" applyFill="1" applyBorder="1" applyAlignment="1">
      <alignment horizontal="center"/>
    </xf>
    <xf numFmtId="0" fontId="4" fillId="0" borderId="0" xfId="0" applyFont="1"/>
    <xf numFmtId="3" fontId="4" fillId="0" borderId="1" xfId="1" applyNumberFormat="1" applyFont="1" applyFill="1" applyBorder="1" applyAlignment="1">
      <alignment horizontal="center"/>
    </xf>
    <xf numFmtId="0" fontId="4" fillId="0" borderId="0" xfId="1" applyNumberFormat="1" applyFont="1" applyFill="1" applyBorder="1"/>
    <xf numFmtId="17" fontId="3" fillId="0" borderId="0" xfId="0" applyNumberFormat="1" applyFont="1"/>
    <xf numFmtId="0" fontId="3" fillId="0" borderId="0" xfId="0" applyFont="1"/>
    <xf numFmtId="0" fontId="7" fillId="0" borderId="0" xfId="0" applyFont="1"/>
    <xf numFmtId="0" fontId="6" fillId="0" borderId="0" xfId="0" applyFont="1"/>
    <xf numFmtId="164" fontId="4" fillId="0" borderId="0" xfId="0" applyNumberFormat="1" applyFont="1"/>
    <xf numFmtId="165" fontId="4" fillId="0" borderId="0" xfId="1" applyNumberFormat="1" applyFont="1" applyFill="1" applyBorder="1"/>
    <xf numFmtId="0" fontId="8" fillId="0" borderId="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9" fillId="0" borderId="0" xfId="0" applyFont="1" applyAlignment="1">
      <alignment wrapText="1"/>
    </xf>
    <xf numFmtId="0" fontId="11" fillId="0" borderId="1" xfId="0" applyFont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3" fontId="4" fillId="0" borderId="16" xfId="1" applyNumberFormat="1" applyFont="1" applyFill="1" applyBorder="1" applyAlignment="1">
      <alignment horizontal="center"/>
    </xf>
    <xf numFmtId="17" fontId="13" fillId="0" borderId="0" xfId="0" applyNumberFormat="1" applyFont="1"/>
    <xf numFmtId="0" fontId="14" fillId="0" borderId="0" xfId="0" applyFont="1"/>
    <xf numFmtId="0" fontId="14" fillId="0" borderId="0" xfId="1" applyNumberFormat="1" applyFont="1" applyFill="1" applyBorder="1"/>
    <xf numFmtId="0" fontId="15" fillId="0" borderId="0" xfId="0" applyFont="1"/>
    <xf numFmtId="0" fontId="13" fillId="0" borderId="0" xfId="0" applyFont="1"/>
    <xf numFmtId="0" fontId="10" fillId="0" borderId="1" xfId="0" applyFont="1" applyBorder="1" applyAlignment="1">
      <alignment horizontal="center" vertical="center"/>
    </xf>
    <xf numFmtId="0" fontId="2" fillId="0" borderId="0" xfId="2"/>
    <xf numFmtId="17" fontId="4" fillId="0" borderId="21" xfId="0" applyNumberFormat="1" applyFont="1" applyBorder="1"/>
    <xf numFmtId="164" fontId="4" fillId="0" borderId="1" xfId="0" applyNumberFormat="1" applyFont="1" applyBorder="1" applyAlignment="1">
      <alignment horizontal="center"/>
    </xf>
    <xf numFmtId="165" fontId="4" fillId="7" borderId="0" xfId="1" applyNumberFormat="1" applyFont="1" applyFill="1" applyBorder="1"/>
    <xf numFmtId="0" fontId="4" fillId="0" borderId="21" xfId="0" applyFont="1" applyBorder="1" applyAlignment="1">
      <alignment horizontal="center"/>
    </xf>
    <xf numFmtId="3" fontId="4" fillId="0" borderId="23" xfId="1" applyNumberFormat="1" applyFont="1" applyFill="1" applyBorder="1" applyAlignment="1">
      <alignment horizontal="center"/>
    </xf>
    <xf numFmtId="3" fontId="10" fillId="0" borderId="5" xfId="1" applyNumberFormat="1" applyFont="1" applyFill="1" applyBorder="1" applyAlignment="1">
      <alignment horizontal="center" vertical="center"/>
    </xf>
    <xf numFmtId="0" fontId="8" fillId="0" borderId="16" xfId="0" applyFont="1" applyBorder="1" applyAlignment="1">
      <alignment horizontal="center" vertical="center" wrapText="1"/>
    </xf>
    <xf numFmtId="0" fontId="17" fillId="0" borderId="0" xfId="2" applyFont="1"/>
    <xf numFmtId="17" fontId="4" fillId="0" borderId="1" xfId="0" applyNumberFormat="1" applyFont="1" applyBorder="1" applyAlignment="1">
      <alignment horizontal="right"/>
    </xf>
    <xf numFmtId="17" fontId="4" fillId="0" borderId="1" xfId="0" applyNumberFormat="1" applyFont="1" applyBorder="1" applyAlignment="1">
      <alignment horizontal="right" vertical="center"/>
    </xf>
    <xf numFmtId="0" fontId="3" fillId="2" borderId="1" xfId="0" applyFont="1" applyFill="1" applyBorder="1"/>
    <xf numFmtId="164" fontId="3" fillId="2" borderId="1" xfId="0" applyNumberFormat="1" applyFont="1" applyFill="1" applyBorder="1"/>
    <xf numFmtId="17" fontId="3" fillId="2" borderId="12" xfId="0" applyNumberFormat="1" applyFont="1" applyFill="1" applyBorder="1" applyAlignment="1">
      <alignment horizontal="center"/>
    </xf>
    <xf numFmtId="164" fontId="3" fillId="2" borderId="12" xfId="0" applyNumberFormat="1" applyFont="1" applyFill="1" applyBorder="1" applyAlignment="1">
      <alignment horizontal="center"/>
    </xf>
    <xf numFmtId="0" fontId="3" fillId="2" borderId="12" xfId="0" applyFont="1" applyFill="1" applyBorder="1"/>
    <xf numFmtId="164" fontId="3" fillId="2" borderId="12" xfId="0" applyNumberFormat="1" applyFont="1" applyFill="1" applyBorder="1"/>
    <xf numFmtId="17" fontId="4" fillId="0" borderId="1" xfId="0" applyNumberFormat="1" applyFont="1" applyBorder="1" applyAlignment="1">
      <alignment vertical="center"/>
    </xf>
    <xf numFmtId="0" fontId="4" fillId="0" borderId="33" xfId="0" applyFont="1" applyBorder="1" applyAlignment="1">
      <alignment horizontal="center"/>
    </xf>
    <xf numFmtId="0" fontId="0" fillId="0" borderId="0" xfId="0" applyAlignment="1">
      <alignment horizontal="center" wrapText="1"/>
    </xf>
    <xf numFmtId="0" fontId="18" fillId="0" borderId="0" xfId="0" applyFont="1"/>
    <xf numFmtId="165" fontId="4" fillId="0" borderId="0" xfId="1" applyNumberFormat="1" applyFont="1" applyFill="1" applyBorder="1" applyAlignment="1">
      <alignment horizontal="center"/>
    </xf>
    <xf numFmtId="17" fontId="4" fillId="0" borderId="0" xfId="0" applyNumberFormat="1" applyFont="1" applyAlignment="1">
      <alignment horizontal="right"/>
    </xf>
    <xf numFmtId="0" fontId="4" fillId="0" borderId="0" xfId="0" applyFont="1" applyAlignment="1">
      <alignment horizontal="center"/>
    </xf>
    <xf numFmtId="164" fontId="4" fillId="0" borderId="0" xfId="0" applyNumberFormat="1" applyFont="1" applyAlignment="1">
      <alignment horizontal="center"/>
    </xf>
    <xf numFmtId="17" fontId="0" fillId="0" borderId="1" xfId="0" applyNumberFormat="1" applyBorder="1"/>
    <xf numFmtId="165" fontId="4" fillId="0" borderId="16" xfId="1" applyNumberFormat="1" applyFont="1" applyFill="1" applyBorder="1" applyAlignment="1">
      <alignment horizontal="center"/>
    </xf>
    <xf numFmtId="165" fontId="4" fillId="0" borderId="20" xfId="1" applyNumberFormat="1" applyFont="1" applyFill="1" applyBorder="1" applyAlignment="1">
      <alignment horizontal="center"/>
    </xf>
    <xf numFmtId="165" fontId="4" fillId="0" borderId="2" xfId="1" applyNumberFormat="1" applyFont="1" applyFill="1" applyBorder="1" applyAlignment="1">
      <alignment horizontal="center"/>
    </xf>
    <xf numFmtId="165" fontId="4" fillId="0" borderId="1" xfId="1" applyNumberFormat="1" applyFont="1" applyFill="1" applyBorder="1" applyAlignment="1">
      <alignment horizontal="center"/>
    </xf>
    <xf numFmtId="17" fontId="4" fillId="0" borderId="21" xfId="0" applyNumberFormat="1" applyFont="1" applyBorder="1" applyAlignment="1">
      <alignment horizontal="right" vertical="center" wrapText="1"/>
    </xf>
    <xf numFmtId="17" fontId="4" fillId="0" borderId="12" xfId="0" applyNumberFormat="1" applyFont="1" applyBorder="1" applyAlignment="1">
      <alignment horizontal="right" vertical="center" wrapText="1"/>
    </xf>
    <xf numFmtId="0" fontId="3" fillId="3" borderId="9" xfId="0" applyFont="1" applyFill="1" applyBorder="1" applyAlignment="1">
      <alignment horizontal="center"/>
    </xf>
    <xf numFmtId="0" fontId="3" fillId="3" borderId="10" xfId="0" applyFont="1" applyFill="1" applyBorder="1" applyAlignment="1">
      <alignment horizontal="center"/>
    </xf>
    <xf numFmtId="0" fontId="3" fillId="3" borderId="11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0" fontId="8" fillId="2" borderId="8" xfId="0" applyFont="1" applyFill="1" applyBorder="1" applyAlignment="1">
      <alignment horizontal="center"/>
    </xf>
    <xf numFmtId="17" fontId="4" fillId="0" borderId="21" xfId="0" applyNumberFormat="1" applyFont="1" applyBorder="1" applyAlignment="1">
      <alignment horizontal="right" vertical="center"/>
    </xf>
    <xf numFmtId="17" fontId="4" fillId="0" borderId="33" xfId="0" applyNumberFormat="1" applyFont="1" applyBorder="1" applyAlignment="1">
      <alignment horizontal="right" vertical="center"/>
    </xf>
    <xf numFmtId="17" fontId="4" fillId="0" borderId="12" xfId="0" applyNumberFormat="1" applyFont="1" applyBorder="1" applyAlignment="1">
      <alignment horizontal="right" vertical="center"/>
    </xf>
    <xf numFmtId="0" fontId="8" fillId="2" borderId="15" xfId="0" applyFont="1" applyFill="1" applyBorder="1" applyAlignment="1">
      <alignment horizontal="center"/>
    </xf>
    <xf numFmtId="17" fontId="3" fillId="3" borderId="34" xfId="0" applyNumberFormat="1" applyFont="1" applyFill="1" applyBorder="1" applyAlignment="1">
      <alignment horizontal="center"/>
    </xf>
    <xf numFmtId="17" fontId="3" fillId="3" borderId="35" xfId="0" applyNumberFormat="1" applyFont="1" applyFill="1" applyBorder="1" applyAlignment="1">
      <alignment horizontal="center"/>
    </xf>
    <xf numFmtId="17" fontId="3" fillId="3" borderId="36" xfId="0" applyNumberFormat="1" applyFont="1" applyFill="1" applyBorder="1" applyAlignment="1">
      <alignment horizontal="center"/>
    </xf>
    <xf numFmtId="165" fontId="3" fillId="2" borderId="16" xfId="1" applyNumberFormat="1" applyFont="1" applyFill="1" applyBorder="1" applyAlignment="1">
      <alignment horizontal="center"/>
    </xf>
    <xf numFmtId="165" fontId="3" fillId="2" borderId="20" xfId="1" applyNumberFormat="1" applyFont="1" applyFill="1" applyBorder="1" applyAlignment="1">
      <alignment horizontal="center"/>
    </xf>
    <xf numFmtId="165" fontId="3" fillId="2" borderId="2" xfId="1" applyNumberFormat="1" applyFont="1" applyFill="1" applyBorder="1" applyAlignment="1">
      <alignment horizontal="center"/>
    </xf>
    <xf numFmtId="165" fontId="4" fillId="0" borderId="22" xfId="1" applyNumberFormat="1" applyFont="1" applyFill="1" applyBorder="1" applyAlignment="1">
      <alignment horizontal="center"/>
    </xf>
    <xf numFmtId="165" fontId="4" fillId="0" borderId="7" xfId="1" applyNumberFormat="1" applyFont="1" applyFill="1" applyBorder="1" applyAlignment="1">
      <alignment horizontal="center"/>
    </xf>
    <xf numFmtId="165" fontId="4" fillId="0" borderId="19" xfId="1" applyNumberFormat="1" applyFont="1" applyFill="1" applyBorder="1" applyAlignment="1">
      <alignment horizontal="center"/>
    </xf>
    <xf numFmtId="0" fontId="5" fillId="5" borderId="9" xfId="1" applyNumberFormat="1" applyFont="1" applyFill="1" applyBorder="1" applyAlignment="1">
      <alignment horizontal="center"/>
    </xf>
    <xf numFmtId="0" fontId="5" fillId="5" borderId="10" xfId="1" applyNumberFormat="1" applyFont="1" applyFill="1" applyBorder="1" applyAlignment="1">
      <alignment horizontal="center"/>
    </xf>
    <xf numFmtId="0" fontId="5" fillId="5" borderId="11" xfId="1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4" borderId="9" xfId="1" applyNumberFormat="1" applyFont="1" applyFill="1" applyBorder="1" applyAlignment="1">
      <alignment horizontal="center"/>
    </xf>
    <xf numFmtId="0" fontId="3" fillId="4" borderId="10" xfId="1" applyNumberFormat="1" applyFont="1" applyFill="1" applyBorder="1" applyAlignment="1">
      <alignment horizontal="center"/>
    </xf>
    <xf numFmtId="0" fontId="3" fillId="4" borderId="11" xfId="1" applyNumberFormat="1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165" fontId="3" fillId="2" borderId="17" xfId="1" applyNumberFormat="1" applyFont="1" applyFill="1" applyBorder="1" applyAlignment="1">
      <alignment horizontal="center"/>
    </xf>
    <xf numFmtId="165" fontId="3" fillId="2" borderId="24" xfId="1" applyNumberFormat="1" applyFont="1" applyFill="1" applyBorder="1" applyAlignment="1">
      <alignment horizontal="center"/>
    </xf>
    <xf numFmtId="165" fontId="3" fillId="2" borderId="14" xfId="1" applyNumberFormat="1" applyFont="1" applyFill="1" applyBorder="1" applyAlignment="1">
      <alignment horizontal="center"/>
    </xf>
    <xf numFmtId="17" fontId="3" fillId="4" borderId="9" xfId="0" applyNumberFormat="1" applyFont="1" applyFill="1" applyBorder="1" applyAlignment="1">
      <alignment horizontal="center"/>
    </xf>
    <xf numFmtId="17" fontId="3" fillId="4" borderId="10" xfId="0" applyNumberFormat="1" applyFont="1" applyFill="1" applyBorder="1" applyAlignment="1">
      <alignment horizontal="center"/>
    </xf>
    <xf numFmtId="17" fontId="3" fillId="4" borderId="1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165" fontId="0" fillId="0" borderId="1" xfId="1" applyNumberFormat="1" applyFont="1" applyFill="1" applyBorder="1" applyAlignment="1">
      <alignment horizontal="center"/>
    </xf>
    <xf numFmtId="165" fontId="3" fillId="2" borderId="12" xfId="1" applyNumberFormat="1" applyFont="1" applyFill="1" applyBorder="1" applyAlignment="1">
      <alignment horizontal="center"/>
    </xf>
    <xf numFmtId="17" fontId="3" fillId="4" borderId="25" xfId="0" applyNumberFormat="1" applyFont="1" applyFill="1" applyBorder="1" applyAlignment="1">
      <alignment horizontal="center"/>
    </xf>
    <xf numFmtId="17" fontId="3" fillId="4" borderId="26" xfId="0" applyNumberFormat="1" applyFont="1" applyFill="1" applyBorder="1" applyAlignment="1">
      <alignment horizontal="center"/>
    </xf>
    <xf numFmtId="17" fontId="3" fillId="4" borderId="27" xfId="0" applyNumberFormat="1" applyFont="1" applyFill="1" applyBorder="1" applyAlignment="1">
      <alignment horizontal="center"/>
    </xf>
    <xf numFmtId="164" fontId="3" fillId="2" borderId="12" xfId="0" applyNumberFormat="1" applyFont="1" applyFill="1" applyBorder="1" applyAlignment="1">
      <alignment horizontal="center"/>
    </xf>
    <xf numFmtId="0" fontId="8" fillId="2" borderId="14" xfId="0" applyFont="1" applyFill="1" applyBorder="1" applyAlignment="1">
      <alignment horizontal="center"/>
    </xf>
    <xf numFmtId="0" fontId="8" fillId="2" borderId="12" xfId="0" applyFont="1" applyFill="1" applyBorder="1" applyAlignment="1">
      <alignment horizontal="center"/>
    </xf>
    <xf numFmtId="0" fontId="3" fillId="6" borderId="29" xfId="0" applyFont="1" applyFill="1" applyBorder="1" applyAlignment="1">
      <alignment horizontal="center"/>
    </xf>
    <xf numFmtId="0" fontId="3" fillId="6" borderId="28" xfId="0" applyFont="1" applyFill="1" applyBorder="1" applyAlignment="1">
      <alignment horizontal="center"/>
    </xf>
    <xf numFmtId="0" fontId="3" fillId="6" borderId="30" xfId="0" applyFont="1" applyFill="1" applyBorder="1" applyAlignment="1">
      <alignment horizontal="center"/>
    </xf>
    <xf numFmtId="0" fontId="8" fillId="2" borderId="13" xfId="0" applyFont="1" applyFill="1" applyBorder="1" applyAlignment="1">
      <alignment horizontal="center"/>
    </xf>
    <xf numFmtId="0" fontId="8" fillId="2" borderId="18" xfId="0" applyFont="1" applyFill="1" applyBorder="1" applyAlignment="1">
      <alignment horizontal="center"/>
    </xf>
    <xf numFmtId="0" fontId="3" fillId="6" borderId="31" xfId="0" applyFont="1" applyFill="1" applyBorder="1" applyAlignment="1">
      <alignment horizontal="center"/>
    </xf>
    <xf numFmtId="0" fontId="3" fillId="6" borderId="26" xfId="0" applyFont="1" applyFill="1" applyBorder="1" applyAlignment="1">
      <alignment horizontal="center"/>
    </xf>
    <xf numFmtId="0" fontId="3" fillId="6" borderId="27" xfId="0" applyFont="1" applyFill="1" applyBorder="1" applyAlignment="1">
      <alignment horizontal="center"/>
    </xf>
    <xf numFmtId="17" fontId="3" fillId="6" borderId="32" xfId="0" applyNumberFormat="1" applyFont="1" applyFill="1" applyBorder="1" applyAlignment="1">
      <alignment horizontal="center"/>
    </xf>
    <xf numFmtId="17" fontId="3" fillId="6" borderId="10" xfId="0" applyNumberFormat="1" applyFont="1" applyFill="1" applyBorder="1" applyAlignment="1">
      <alignment horizontal="center"/>
    </xf>
    <xf numFmtId="17" fontId="3" fillId="6" borderId="11" xfId="0" applyNumberFormat="1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tccustomerexpress.com/docs/ab_regulatory_facilities/Facilities%20Design%20Methodology%20Document%20-%20Revision%20May%2031,%202018_Oct%204.pdf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tccustomerexpress.com/docs/ab_regulatory_facilities/Facilities%20Design%20Methodology%20Document%20-%20Revision%20May%2031,%202018_Oct%204.pdf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tccustomerexpress.com/docs/ab_regulatory_facilities/Facilities%20Design%20Methodology%20Document%20-%20Revision%20May%2031,%202018_Oct%204.pdf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tccustomerexpress.com/docs/ab_regulatory_facilities/Facilities%20Design%20Methodology%20Document%20-%20Revision%20May%2031,%202018_Oct%20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44E895-0FBD-4857-9AD5-5F64C4FD645F}">
  <sheetPr codeName="Sheet1">
    <pageSetUpPr fitToPage="1"/>
  </sheetPr>
  <dimension ref="A1:AC79"/>
  <sheetViews>
    <sheetView showGridLines="0" view="pageLayout" zoomScale="70" zoomScaleNormal="68" zoomScalePageLayoutView="70" workbookViewId="0">
      <selection activeCell="J64" sqref="J64"/>
    </sheetView>
  </sheetViews>
  <sheetFormatPr defaultColWidth="1.81640625" defaultRowHeight="14.5" x14ac:dyDescent="0.35"/>
  <cols>
    <col min="1" max="2" width="12.54296875" customWidth="1"/>
    <col min="3" max="3" width="17.453125" bestFit="1" customWidth="1"/>
    <col min="4" max="4" width="18.81640625" bestFit="1" customWidth="1"/>
    <col min="5" max="20" width="12.54296875" customWidth="1"/>
    <col min="21" max="21" width="7.1796875" bestFit="1" customWidth="1"/>
    <col min="22" max="22" width="10.08984375" customWidth="1"/>
    <col min="23" max="23" width="6.90625" bestFit="1" customWidth="1"/>
    <col min="24" max="24" width="9.08984375" bestFit="1" customWidth="1"/>
    <col min="25" max="25" width="5.08984375" bestFit="1" customWidth="1"/>
    <col min="26" max="26" width="9.90625" customWidth="1"/>
    <col min="27" max="27" width="6.90625" bestFit="1" customWidth="1"/>
    <col min="28" max="28" width="9.08984375" bestFit="1" customWidth="1"/>
    <col min="29" max="29" width="5.08984375" bestFit="1" customWidth="1"/>
  </cols>
  <sheetData>
    <row r="1" spans="1:21" ht="18.75" customHeight="1" thickBot="1" x14ac:dyDescent="0.4">
      <c r="A1" s="73" t="s">
        <v>24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5"/>
    </row>
    <row r="2" spans="1:21" ht="15.5" x14ac:dyDescent="0.35">
      <c r="A2" s="76" t="s">
        <v>4</v>
      </c>
      <c r="B2" s="77"/>
      <c r="C2" s="77"/>
      <c r="D2" s="77"/>
      <c r="E2" s="77"/>
      <c r="F2" s="78"/>
      <c r="G2" s="79" t="s">
        <v>28</v>
      </c>
      <c r="H2" s="80"/>
      <c r="I2" s="80"/>
      <c r="J2" s="80"/>
      <c r="K2" s="81"/>
      <c r="L2" s="79" t="s">
        <v>29</v>
      </c>
      <c r="M2" s="80"/>
      <c r="N2" s="80"/>
      <c r="O2" s="80"/>
      <c r="P2" s="81"/>
      <c r="Q2" s="79" t="s">
        <v>30</v>
      </c>
      <c r="R2" s="80"/>
      <c r="S2" s="80"/>
      <c r="T2" s="80"/>
      <c r="U2" s="85"/>
    </row>
    <row r="3" spans="1:21" s="30" customFormat="1" ht="31.5" customHeight="1" x14ac:dyDescent="0.3">
      <c r="A3" s="33" t="s">
        <v>5</v>
      </c>
      <c r="B3" s="31" t="s">
        <v>0</v>
      </c>
      <c r="C3" s="31" t="s">
        <v>1</v>
      </c>
      <c r="D3" s="31" t="s">
        <v>2</v>
      </c>
      <c r="E3" s="31" t="s">
        <v>3</v>
      </c>
      <c r="F3" s="47" t="s">
        <v>4</v>
      </c>
      <c r="G3" s="31" t="s">
        <v>0</v>
      </c>
      <c r="H3" s="31" t="s">
        <v>1</v>
      </c>
      <c r="I3" s="31" t="s">
        <v>2</v>
      </c>
      <c r="J3" s="31" t="s">
        <v>3</v>
      </c>
      <c r="K3" s="47" t="s">
        <v>4</v>
      </c>
      <c r="L3" s="31" t="s">
        <v>0</v>
      </c>
      <c r="M3" s="31" t="s">
        <v>1</v>
      </c>
      <c r="N3" s="31" t="s">
        <v>2</v>
      </c>
      <c r="O3" s="31" t="s">
        <v>3</v>
      </c>
      <c r="P3" s="47" t="s">
        <v>4</v>
      </c>
      <c r="Q3" s="31" t="s">
        <v>0</v>
      </c>
      <c r="R3" s="31" t="s">
        <v>1</v>
      </c>
      <c r="S3" s="31" t="s">
        <v>2</v>
      </c>
      <c r="T3" s="31" t="s">
        <v>3</v>
      </c>
      <c r="U3" s="31" t="s">
        <v>4</v>
      </c>
    </row>
    <row r="4" spans="1:21" ht="15.5" x14ac:dyDescent="0.35">
      <c r="A4" s="3">
        <v>45252</v>
      </c>
      <c r="B4" s="4">
        <f t="shared" ref="B4:B7" si="0">SUM(G4,L4,Q4)</f>
        <v>591</v>
      </c>
      <c r="C4" s="4">
        <f t="shared" ref="C4:C12" si="1">SUM(H4,M4,R4)</f>
        <v>893</v>
      </c>
      <c r="D4" s="12">
        <f t="shared" ref="D4:D12" si="2">SUM(I4,N4,S4)</f>
        <v>33</v>
      </c>
      <c r="E4" s="12">
        <f t="shared" ref="E4:E12" si="3">SUM(J4,O4,T4)</f>
        <v>20</v>
      </c>
      <c r="F4" s="5">
        <f t="shared" ref="F4:F12" si="4">SUM(B4:E4)</f>
        <v>1537</v>
      </c>
      <c r="G4" s="12">
        <v>424</v>
      </c>
      <c r="H4" s="12">
        <v>716</v>
      </c>
      <c r="I4" s="12">
        <v>31</v>
      </c>
      <c r="J4" s="12">
        <v>14</v>
      </c>
      <c r="K4" s="5">
        <f t="shared" ref="K4:K15" si="5">SUM(G4:J4)</f>
        <v>1185</v>
      </c>
      <c r="L4" s="12">
        <v>97</v>
      </c>
      <c r="M4" s="12">
        <v>142</v>
      </c>
      <c r="N4" s="12">
        <v>0</v>
      </c>
      <c r="O4" s="12">
        <v>4</v>
      </c>
      <c r="P4" s="5">
        <f t="shared" ref="P4:P15" si="6">SUM(L4:O4)</f>
        <v>243</v>
      </c>
      <c r="Q4" s="4">
        <v>70</v>
      </c>
      <c r="R4" s="4">
        <v>35</v>
      </c>
      <c r="S4" s="4">
        <v>2</v>
      </c>
      <c r="T4" s="4">
        <v>2</v>
      </c>
      <c r="U4" s="4">
        <f t="shared" ref="U4:U15" si="7">SUM(Q4:T4)</f>
        <v>109</v>
      </c>
    </row>
    <row r="5" spans="1:21" ht="15.5" x14ac:dyDescent="0.35">
      <c r="A5" s="3">
        <v>45282</v>
      </c>
      <c r="B5" s="4">
        <f t="shared" si="0"/>
        <v>521</v>
      </c>
      <c r="C5" s="4">
        <f t="shared" si="1"/>
        <v>984</v>
      </c>
      <c r="D5" s="12">
        <f t="shared" si="2"/>
        <v>38</v>
      </c>
      <c r="E5" s="12">
        <f t="shared" si="3"/>
        <v>31</v>
      </c>
      <c r="F5" s="5">
        <f t="shared" si="4"/>
        <v>1574</v>
      </c>
      <c r="G5" s="12">
        <v>427</v>
      </c>
      <c r="H5" s="12">
        <v>780</v>
      </c>
      <c r="I5" s="12">
        <v>34</v>
      </c>
      <c r="J5" s="12">
        <v>29</v>
      </c>
      <c r="K5" s="5">
        <f t="shared" si="5"/>
        <v>1270</v>
      </c>
      <c r="L5" s="12">
        <v>54</v>
      </c>
      <c r="M5" s="12">
        <v>157</v>
      </c>
      <c r="N5" s="12">
        <v>0</v>
      </c>
      <c r="O5" s="12">
        <v>2</v>
      </c>
      <c r="P5" s="5">
        <f t="shared" si="6"/>
        <v>213</v>
      </c>
      <c r="Q5" s="4">
        <v>40</v>
      </c>
      <c r="R5" s="4">
        <v>47</v>
      </c>
      <c r="S5" s="4">
        <v>4</v>
      </c>
      <c r="T5" s="4">
        <v>0</v>
      </c>
      <c r="U5" s="4">
        <f t="shared" si="7"/>
        <v>91</v>
      </c>
    </row>
    <row r="6" spans="1:21" ht="15.5" x14ac:dyDescent="0.35">
      <c r="A6" s="3">
        <v>45313</v>
      </c>
      <c r="B6" s="4">
        <f t="shared" si="0"/>
        <v>590</v>
      </c>
      <c r="C6" s="4">
        <f t="shared" si="1"/>
        <v>1136</v>
      </c>
      <c r="D6" s="12">
        <f t="shared" si="2"/>
        <v>36</v>
      </c>
      <c r="E6" s="12">
        <f t="shared" si="3"/>
        <v>18</v>
      </c>
      <c r="F6" s="5">
        <f t="shared" si="4"/>
        <v>1780</v>
      </c>
      <c r="G6" s="12">
        <v>393</v>
      </c>
      <c r="H6" s="12">
        <v>817</v>
      </c>
      <c r="I6" s="12">
        <v>32</v>
      </c>
      <c r="J6" s="12">
        <v>12</v>
      </c>
      <c r="K6" s="5">
        <f t="shared" si="5"/>
        <v>1254</v>
      </c>
      <c r="L6" s="12">
        <v>153</v>
      </c>
      <c r="M6" s="12">
        <v>214</v>
      </c>
      <c r="N6" s="12">
        <v>4</v>
      </c>
      <c r="O6" s="12">
        <v>5</v>
      </c>
      <c r="P6" s="5">
        <f t="shared" si="6"/>
        <v>376</v>
      </c>
      <c r="Q6" s="4">
        <v>44</v>
      </c>
      <c r="R6" s="4">
        <v>105</v>
      </c>
      <c r="S6" s="4">
        <v>0</v>
      </c>
      <c r="T6" s="4">
        <v>1</v>
      </c>
      <c r="U6" s="4">
        <f t="shared" si="7"/>
        <v>150</v>
      </c>
    </row>
    <row r="7" spans="1:21" ht="15.5" x14ac:dyDescent="0.35">
      <c r="A7" s="3">
        <v>45344</v>
      </c>
      <c r="B7" s="4">
        <f t="shared" si="0"/>
        <v>665</v>
      </c>
      <c r="C7" s="4">
        <f t="shared" si="1"/>
        <v>1002</v>
      </c>
      <c r="D7" s="12">
        <f t="shared" si="2"/>
        <v>41</v>
      </c>
      <c r="E7" s="12">
        <f t="shared" si="3"/>
        <v>17</v>
      </c>
      <c r="F7" s="5">
        <f t="shared" si="4"/>
        <v>1725</v>
      </c>
      <c r="G7" s="12">
        <v>466</v>
      </c>
      <c r="H7" s="12">
        <v>785</v>
      </c>
      <c r="I7" s="12">
        <v>37</v>
      </c>
      <c r="J7" s="12">
        <v>15</v>
      </c>
      <c r="K7" s="5">
        <f t="shared" si="5"/>
        <v>1303</v>
      </c>
      <c r="L7" s="12">
        <v>131</v>
      </c>
      <c r="M7" s="12">
        <v>158</v>
      </c>
      <c r="N7" s="12">
        <v>0</v>
      </c>
      <c r="O7" s="12">
        <v>2</v>
      </c>
      <c r="P7" s="5">
        <f t="shared" si="6"/>
        <v>291</v>
      </c>
      <c r="Q7" s="4">
        <v>68</v>
      </c>
      <c r="R7" s="4">
        <v>59</v>
      </c>
      <c r="S7" s="4">
        <v>4</v>
      </c>
      <c r="T7" s="4">
        <v>0</v>
      </c>
      <c r="U7" s="4">
        <f t="shared" si="7"/>
        <v>131</v>
      </c>
    </row>
    <row r="8" spans="1:21" ht="15.5" x14ac:dyDescent="0.35">
      <c r="A8" s="3">
        <v>45373</v>
      </c>
      <c r="B8" s="4">
        <f>SUM(G8,L8,Q8)</f>
        <v>701</v>
      </c>
      <c r="C8" s="4">
        <f t="shared" si="1"/>
        <v>1034</v>
      </c>
      <c r="D8" s="12">
        <f t="shared" si="2"/>
        <v>44</v>
      </c>
      <c r="E8" s="12">
        <f t="shared" si="3"/>
        <v>29</v>
      </c>
      <c r="F8" s="5">
        <f t="shared" si="4"/>
        <v>1808</v>
      </c>
      <c r="G8" s="12">
        <v>542</v>
      </c>
      <c r="H8" s="12">
        <v>799</v>
      </c>
      <c r="I8" s="12">
        <v>40</v>
      </c>
      <c r="J8" s="12">
        <v>24</v>
      </c>
      <c r="K8" s="5">
        <f t="shared" si="5"/>
        <v>1405</v>
      </c>
      <c r="L8" s="12">
        <v>136</v>
      </c>
      <c r="M8" s="12">
        <v>188</v>
      </c>
      <c r="N8" s="12">
        <v>1</v>
      </c>
      <c r="O8" s="12">
        <v>3</v>
      </c>
      <c r="P8" s="5">
        <f t="shared" si="6"/>
        <v>328</v>
      </c>
      <c r="Q8" s="4">
        <v>23</v>
      </c>
      <c r="R8" s="4">
        <v>47</v>
      </c>
      <c r="S8" s="4">
        <v>3</v>
      </c>
      <c r="T8" s="4">
        <v>2</v>
      </c>
      <c r="U8" s="4">
        <f t="shared" si="7"/>
        <v>75</v>
      </c>
    </row>
    <row r="9" spans="1:21" ht="15.5" x14ac:dyDescent="0.35">
      <c r="A9" s="3">
        <v>45404</v>
      </c>
      <c r="B9" s="4">
        <f>SUM(G9,L9,Q9)</f>
        <v>730</v>
      </c>
      <c r="C9" s="4">
        <f t="shared" si="1"/>
        <v>1173</v>
      </c>
      <c r="D9" s="12">
        <f t="shared" si="2"/>
        <v>56</v>
      </c>
      <c r="E9" s="12">
        <f t="shared" si="3"/>
        <v>40</v>
      </c>
      <c r="F9" s="5">
        <f t="shared" si="4"/>
        <v>1999</v>
      </c>
      <c r="G9" s="12">
        <v>584</v>
      </c>
      <c r="H9" s="12">
        <v>901</v>
      </c>
      <c r="I9" s="12">
        <v>51</v>
      </c>
      <c r="J9" s="12">
        <f>26+12</f>
        <v>38</v>
      </c>
      <c r="K9" s="5">
        <f t="shared" si="5"/>
        <v>1574</v>
      </c>
      <c r="L9" s="12">
        <v>105</v>
      </c>
      <c r="M9" s="12">
        <v>207</v>
      </c>
      <c r="N9" s="12">
        <v>0</v>
      </c>
      <c r="O9" s="12">
        <v>0</v>
      </c>
      <c r="P9" s="5">
        <f t="shared" si="6"/>
        <v>312</v>
      </c>
      <c r="Q9" s="4">
        <v>41</v>
      </c>
      <c r="R9" s="4">
        <v>65</v>
      </c>
      <c r="S9" s="4">
        <v>5</v>
      </c>
      <c r="T9" s="4">
        <v>2</v>
      </c>
      <c r="U9" s="4">
        <f t="shared" si="7"/>
        <v>113</v>
      </c>
    </row>
    <row r="10" spans="1:21" ht="15.5" x14ac:dyDescent="0.35">
      <c r="A10" s="3">
        <v>45434</v>
      </c>
      <c r="B10" s="4">
        <f>SUM(G10,L10,Q10)</f>
        <v>778</v>
      </c>
      <c r="C10" s="4">
        <f t="shared" si="1"/>
        <v>1089</v>
      </c>
      <c r="D10" s="12">
        <f t="shared" si="2"/>
        <v>95</v>
      </c>
      <c r="E10" s="12">
        <f t="shared" si="3"/>
        <v>48</v>
      </c>
      <c r="F10" s="5">
        <f t="shared" si="4"/>
        <v>2010</v>
      </c>
      <c r="G10" s="12">
        <v>570</v>
      </c>
      <c r="H10" s="12">
        <v>886</v>
      </c>
      <c r="I10" s="12">
        <v>95</v>
      </c>
      <c r="J10" s="12">
        <f>25+16</f>
        <v>41</v>
      </c>
      <c r="K10" s="5">
        <f t="shared" si="5"/>
        <v>1592</v>
      </c>
      <c r="L10" s="12">
        <v>134</v>
      </c>
      <c r="M10" s="12">
        <v>154</v>
      </c>
      <c r="N10" s="12">
        <v>0</v>
      </c>
      <c r="O10" s="12">
        <v>6</v>
      </c>
      <c r="P10" s="5">
        <f t="shared" si="6"/>
        <v>294</v>
      </c>
      <c r="Q10" s="4">
        <v>74</v>
      </c>
      <c r="R10" s="4">
        <v>49</v>
      </c>
      <c r="S10" s="4">
        <v>0</v>
      </c>
      <c r="T10" s="4">
        <v>1</v>
      </c>
      <c r="U10" s="4">
        <f t="shared" si="7"/>
        <v>124</v>
      </c>
    </row>
    <row r="11" spans="1:21" ht="15.5" x14ac:dyDescent="0.35">
      <c r="A11" s="3">
        <v>45465</v>
      </c>
      <c r="B11" s="4">
        <f>SUM(G11,L11,Q11)</f>
        <v>613</v>
      </c>
      <c r="C11" s="4">
        <f t="shared" si="1"/>
        <v>1156</v>
      </c>
      <c r="D11" s="12">
        <f t="shared" si="2"/>
        <v>43</v>
      </c>
      <c r="E11" s="12">
        <f t="shared" si="3"/>
        <v>62</v>
      </c>
      <c r="F11" s="5">
        <f t="shared" si="4"/>
        <v>1874</v>
      </c>
      <c r="G11" s="12">
        <v>493</v>
      </c>
      <c r="H11" s="12">
        <v>914</v>
      </c>
      <c r="I11" s="12">
        <v>37</v>
      </c>
      <c r="J11" s="12">
        <f>30</f>
        <v>30</v>
      </c>
      <c r="K11" s="5">
        <f t="shared" si="5"/>
        <v>1474</v>
      </c>
      <c r="L11" s="12">
        <v>80</v>
      </c>
      <c r="M11" s="12">
        <v>187</v>
      </c>
      <c r="N11" s="12">
        <v>0</v>
      </c>
      <c r="O11" s="12">
        <v>27</v>
      </c>
      <c r="P11" s="5">
        <f t="shared" si="6"/>
        <v>294</v>
      </c>
      <c r="Q11" s="4">
        <v>40</v>
      </c>
      <c r="R11" s="4">
        <v>55</v>
      </c>
      <c r="S11" s="4">
        <v>6</v>
      </c>
      <c r="T11" s="4">
        <v>5</v>
      </c>
      <c r="U11" s="4">
        <f t="shared" si="7"/>
        <v>106</v>
      </c>
    </row>
    <row r="12" spans="1:21" ht="15.5" x14ac:dyDescent="0.35">
      <c r="A12" s="3">
        <v>45495</v>
      </c>
      <c r="B12" s="4">
        <f>SUM(G12,L12,Q12)</f>
        <v>593</v>
      </c>
      <c r="C12" s="4">
        <f t="shared" si="1"/>
        <v>1172</v>
      </c>
      <c r="D12" s="12">
        <f t="shared" si="2"/>
        <v>117</v>
      </c>
      <c r="E12" s="12">
        <f t="shared" si="3"/>
        <v>30</v>
      </c>
      <c r="F12" s="5">
        <f t="shared" si="4"/>
        <v>1912</v>
      </c>
      <c r="G12" s="12">
        <v>463</v>
      </c>
      <c r="H12" s="12">
        <v>937</v>
      </c>
      <c r="I12" s="12">
        <v>114</v>
      </c>
      <c r="J12" s="12">
        <f>25</f>
        <v>25</v>
      </c>
      <c r="K12" s="5">
        <f t="shared" si="5"/>
        <v>1539</v>
      </c>
      <c r="L12" s="12">
        <v>78</v>
      </c>
      <c r="M12" s="12">
        <v>191</v>
      </c>
      <c r="N12" s="12">
        <v>1</v>
      </c>
      <c r="O12" s="12">
        <v>4</v>
      </c>
      <c r="P12" s="5">
        <f t="shared" si="6"/>
        <v>274</v>
      </c>
      <c r="Q12" s="4">
        <v>52</v>
      </c>
      <c r="R12" s="4">
        <v>44</v>
      </c>
      <c r="S12" s="4">
        <v>2</v>
      </c>
      <c r="T12" s="4">
        <v>1</v>
      </c>
      <c r="U12" s="4">
        <f t="shared" si="7"/>
        <v>99</v>
      </c>
    </row>
    <row r="13" spans="1:21" ht="15.5" x14ac:dyDescent="0.35">
      <c r="A13" s="3">
        <v>45526</v>
      </c>
      <c r="B13" s="4">
        <f>ROUND(SUM(G13,L13,Q13),0)</f>
        <v>510</v>
      </c>
      <c r="C13" s="4">
        <f t="shared" ref="C13:C15" si="8">ROUND(SUM(H13,M13,R13),0)</f>
        <v>1100</v>
      </c>
      <c r="D13" s="4">
        <f t="shared" ref="D13:D15" si="9">ROUND(SUM(I13,N13,S13),0)</f>
        <v>47</v>
      </c>
      <c r="E13" s="4">
        <f t="shared" ref="E13:E15" si="10">ROUND(SUM(J13,O13,T13),0)</f>
        <v>26</v>
      </c>
      <c r="F13" s="4">
        <f t="shared" ref="F13:F15" si="11">ROUND(SUM(K13,P13,U13),0)</f>
        <v>1683</v>
      </c>
      <c r="G13" s="12">
        <v>351</v>
      </c>
      <c r="H13" s="12">
        <v>829</v>
      </c>
      <c r="I13" s="12">
        <v>35</v>
      </c>
      <c r="J13" s="12">
        <f>22</f>
        <v>22</v>
      </c>
      <c r="K13" s="5">
        <f t="shared" si="5"/>
        <v>1237</v>
      </c>
      <c r="L13" s="12">
        <v>133</v>
      </c>
      <c r="M13" s="12">
        <v>211</v>
      </c>
      <c r="N13" s="12">
        <v>3</v>
      </c>
      <c r="O13" s="12">
        <v>2</v>
      </c>
      <c r="P13" s="5">
        <f t="shared" si="6"/>
        <v>349</v>
      </c>
      <c r="Q13" s="4">
        <v>26</v>
      </c>
      <c r="R13" s="4">
        <v>60</v>
      </c>
      <c r="S13" s="4">
        <v>9</v>
      </c>
      <c r="T13" s="4">
        <v>2</v>
      </c>
      <c r="U13" s="4">
        <f t="shared" si="7"/>
        <v>97</v>
      </c>
    </row>
    <row r="14" spans="1:21" ht="15.5" x14ac:dyDescent="0.35">
      <c r="A14" s="3">
        <v>45557</v>
      </c>
      <c r="B14" s="4">
        <f>ROUND(SUM(G14,L14,Q14),0)</f>
        <v>746</v>
      </c>
      <c r="C14" s="4">
        <f t="shared" si="8"/>
        <v>946</v>
      </c>
      <c r="D14" s="4">
        <f t="shared" si="9"/>
        <v>64</v>
      </c>
      <c r="E14" s="4">
        <f t="shared" si="10"/>
        <v>45</v>
      </c>
      <c r="F14" s="4">
        <f t="shared" si="11"/>
        <v>1801</v>
      </c>
      <c r="G14" s="12">
        <v>485</v>
      </c>
      <c r="H14" s="12">
        <v>720</v>
      </c>
      <c r="I14" s="12">
        <v>63</v>
      </c>
      <c r="J14" s="12">
        <f>19+7</f>
        <v>26</v>
      </c>
      <c r="K14" s="5">
        <f t="shared" si="5"/>
        <v>1294</v>
      </c>
      <c r="L14" s="12">
        <v>217</v>
      </c>
      <c r="M14" s="12">
        <v>180</v>
      </c>
      <c r="N14" s="12">
        <v>0</v>
      </c>
      <c r="O14" s="12">
        <v>6</v>
      </c>
      <c r="P14" s="5">
        <f t="shared" si="6"/>
        <v>403</v>
      </c>
      <c r="Q14" s="4">
        <v>44</v>
      </c>
      <c r="R14" s="4">
        <v>46</v>
      </c>
      <c r="S14" s="4">
        <v>1</v>
      </c>
      <c r="T14" s="4">
        <v>13</v>
      </c>
      <c r="U14" s="4">
        <f t="shared" si="7"/>
        <v>104</v>
      </c>
    </row>
    <row r="15" spans="1:21" ht="15.5" x14ac:dyDescent="0.35">
      <c r="A15" s="3">
        <v>45587</v>
      </c>
      <c r="B15" s="4">
        <f>ROUND(SUM(G15,L15,Q15),0)</f>
        <v>654</v>
      </c>
      <c r="C15" s="4">
        <f t="shared" si="8"/>
        <v>1163</v>
      </c>
      <c r="D15" s="4">
        <f t="shared" si="9"/>
        <v>55</v>
      </c>
      <c r="E15" s="4">
        <f t="shared" si="10"/>
        <v>52</v>
      </c>
      <c r="F15" s="4">
        <f t="shared" si="11"/>
        <v>1924</v>
      </c>
      <c r="G15" s="12">
        <v>467</v>
      </c>
      <c r="H15" s="12">
        <v>907</v>
      </c>
      <c r="I15" s="12">
        <v>54</v>
      </c>
      <c r="J15" s="12">
        <f>49</f>
        <v>49</v>
      </c>
      <c r="K15" s="5">
        <f t="shared" si="5"/>
        <v>1477</v>
      </c>
      <c r="L15" s="12">
        <v>148</v>
      </c>
      <c r="M15" s="12">
        <v>183</v>
      </c>
      <c r="N15" s="12">
        <v>0</v>
      </c>
      <c r="O15" s="12">
        <v>3</v>
      </c>
      <c r="P15" s="5">
        <f t="shared" si="6"/>
        <v>334</v>
      </c>
      <c r="Q15" s="4">
        <v>39</v>
      </c>
      <c r="R15" s="4">
        <v>73</v>
      </c>
      <c r="S15" s="4">
        <v>1</v>
      </c>
      <c r="T15" s="4">
        <v>0</v>
      </c>
      <c r="U15" s="4">
        <f t="shared" si="7"/>
        <v>113</v>
      </c>
    </row>
    <row r="16" spans="1:21" ht="15.5" x14ac:dyDescent="0.35">
      <c r="A16" s="3">
        <v>45618</v>
      </c>
      <c r="B16" s="4">
        <f>ROUND(SUM(G16,L16,Q16),0)</f>
        <v>797</v>
      </c>
      <c r="C16" s="4">
        <f t="shared" ref="C16:F16" si="12">ROUND(SUM(H16,M16,R16),0)</f>
        <v>1120</v>
      </c>
      <c r="D16" s="4">
        <f t="shared" si="12"/>
        <v>50</v>
      </c>
      <c r="E16" s="4">
        <f t="shared" si="12"/>
        <v>43</v>
      </c>
      <c r="F16" s="4">
        <f t="shared" si="12"/>
        <v>2010</v>
      </c>
      <c r="G16" s="12">
        <v>513</v>
      </c>
      <c r="H16" s="12">
        <v>848</v>
      </c>
      <c r="I16" s="12">
        <v>50</v>
      </c>
      <c r="J16" s="12">
        <f>34</f>
        <v>34</v>
      </c>
      <c r="K16" s="5">
        <f t="shared" ref="K16" si="13">SUM(G16:J16)</f>
        <v>1445</v>
      </c>
      <c r="L16" s="12">
        <v>206</v>
      </c>
      <c r="M16" s="12">
        <v>203</v>
      </c>
      <c r="N16" s="12">
        <v>0</v>
      </c>
      <c r="O16" s="12">
        <v>9</v>
      </c>
      <c r="P16" s="5">
        <f t="shared" ref="P16" si="14">SUM(L16:O16)</f>
        <v>418</v>
      </c>
      <c r="Q16" s="4">
        <v>78</v>
      </c>
      <c r="R16" s="4">
        <v>69</v>
      </c>
      <c r="S16" s="4">
        <v>0</v>
      </c>
      <c r="T16" s="4">
        <v>0</v>
      </c>
      <c r="U16" s="4">
        <f t="shared" ref="U16" si="15">SUM(Q16:T16)</f>
        <v>147</v>
      </c>
    </row>
    <row r="17" spans="1:21" ht="16" thickBot="1" x14ac:dyDescent="0.4">
      <c r="A17" s="8"/>
      <c r="B17" s="9"/>
      <c r="C17" s="9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9"/>
      <c r="Q17" s="9"/>
      <c r="R17" s="9"/>
      <c r="S17" s="9"/>
      <c r="T17" s="9"/>
      <c r="U17" s="9"/>
    </row>
    <row r="18" spans="1:21" ht="18" thickBot="1" x14ac:dyDescent="0.4">
      <c r="A18" s="73" t="s">
        <v>31</v>
      </c>
      <c r="B18" s="74"/>
      <c r="C18" s="74"/>
      <c r="D18" s="74"/>
      <c r="E18" s="74"/>
      <c r="F18" s="74"/>
      <c r="G18" s="74"/>
      <c r="H18" s="74"/>
      <c r="I18" s="74"/>
      <c r="J18" s="74"/>
      <c r="K18" s="74"/>
      <c r="L18" s="74"/>
      <c r="M18" s="74"/>
      <c r="N18" s="74"/>
      <c r="O18" s="74"/>
      <c r="P18" s="74"/>
      <c r="Q18" s="74"/>
      <c r="R18" s="74"/>
      <c r="S18" s="74"/>
      <c r="T18" s="74"/>
      <c r="U18" s="75"/>
    </row>
    <row r="19" spans="1:21" ht="15.5" x14ac:dyDescent="0.35">
      <c r="A19" s="76" t="s">
        <v>4</v>
      </c>
      <c r="B19" s="77"/>
      <c r="C19" s="77"/>
      <c r="D19" s="77"/>
      <c r="E19" s="77"/>
      <c r="F19" s="78"/>
      <c r="G19" s="79" t="s">
        <v>28</v>
      </c>
      <c r="H19" s="80"/>
      <c r="I19" s="80"/>
      <c r="J19" s="80"/>
      <c r="K19" s="81"/>
      <c r="L19" s="79" t="s">
        <v>29</v>
      </c>
      <c r="M19" s="80"/>
      <c r="N19" s="80"/>
      <c r="O19" s="80"/>
      <c r="P19" s="81"/>
      <c r="Q19" s="79" t="s">
        <v>30</v>
      </c>
      <c r="R19" s="80"/>
      <c r="S19" s="80"/>
      <c r="T19" s="80"/>
      <c r="U19" s="81"/>
    </row>
    <row r="20" spans="1:21" ht="28" x14ac:dyDescent="0.35">
      <c r="A20" s="40" t="s">
        <v>5</v>
      </c>
      <c r="B20" s="31" t="s">
        <v>0</v>
      </c>
      <c r="C20" s="31" t="s">
        <v>1</v>
      </c>
      <c r="D20" s="31" t="s">
        <v>2</v>
      </c>
      <c r="E20" s="31" t="s">
        <v>3</v>
      </c>
      <c r="F20" s="47" t="s">
        <v>4</v>
      </c>
      <c r="G20" s="31" t="s">
        <v>0</v>
      </c>
      <c r="H20" s="31" t="s">
        <v>1</v>
      </c>
      <c r="I20" s="31" t="s">
        <v>2</v>
      </c>
      <c r="J20" s="31" t="s">
        <v>3</v>
      </c>
      <c r="K20" s="47" t="s">
        <v>4</v>
      </c>
      <c r="L20" s="31" t="s">
        <v>0</v>
      </c>
      <c r="M20" s="31" t="s">
        <v>1</v>
      </c>
      <c r="N20" s="31" t="s">
        <v>2</v>
      </c>
      <c r="O20" s="31" t="s">
        <v>3</v>
      </c>
      <c r="P20" s="47" t="s">
        <v>4</v>
      </c>
      <c r="Q20" s="31" t="s">
        <v>0</v>
      </c>
      <c r="R20" s="31" t="s">
        <v>1</v>
      </c>
      <c r="S20" s="31" t="s">
        <v>2</v>
      </c>
      <c r="T20" s="31" t="s">
        <v>3</v>
      </c>
      <c r="U20" s="31" t="s">
        <v>4</v>
      </c>
    </row>
    <row r="21" spans="1:21" ht="15.5" x14ac:dyDescent="0.35">
      <c r="A21" s="3">
        <v>45252</v>
      </c>
      <c r="B21" s="4">
        <f t="shared" ref="B21:B32" si="16">SUM(ROUND(G21,0),ROUND(L21,0),ROUND(Q21,0))</f>
        <v>91970</v>
      </c>
      <c r="C21" s="4">
        <f t="shared" ref="C21:C32" si="17">SUM(ROUND(H21,0),ROUND(M21,0),ROUND(R21,0))</f>
        <v>88918</v>
      </c>
      <c r="D21" s="4">
        <f t="shared" ref="D21:D32" si="18">SUM(ROUND(I21,0),ROUND(N21,0),ROUND(S21,0))</f>
        <v>21462</v>
      </c>
      <c r="E21" s="4">
        <f t="shared" ref="E21:E29" si="19">SUM(ROUND(J21,0),ROUND(O21,0),ROUND(T21,0))</f>
        <v>5559</v>
      </c>
      <c r="F21" s="5">
        <f t="shared" ref="F21:F32" si="20">SUM(B21:E21)</f>
        <v>207909</v>
      </c>
      <c r="G21" s="12">
        <v>89784</v>
      </c>
      <c r="H21" s="12">
        <v>85995.3</v>
      </c>
      <c r="I21" s="12">
        <v>21452.5</v>
      </c>
      <c r="J21" s="12">
        <f>3418+1989</f>
        <v>5407</v>
      </c>
      <c r="K21" s="5">
        <f t="shared" ref="K21:K32" si="21">SUM(G21:J21)</f>
        <v>202638.8</v>
      </c>
      <c r="L21" s="12">
        <v>1376</v>
      </c>
      <c r="M21" s="12">
        <v>2683</v>
      </c>
      <c r="N21" s="12">
        <v>0</v>
      </c>
      <c r="O21" s="12">
        <v>41</v>
      </c>
      <c r="P21" s="5">
        <f t="shared" ref="P21:P30" si="22">SUM(L21:O21)</f>
        <v>4100</v>
      </c>
      <c r="Q21" s="4">
        <v>810</v>
      </c>
      <c r="R21" s="4">
        <v>240</v>
      </c>
      <c r="S21" s="4">
        <v>8.8000000000000007</v>
      </c>
      <c r="T21" s="4">
        <v>111</v>
      </c>
      <c r="U21" s="4">
        <f t="shared" ref="U21:U26" si="23">SUM(Q21:T21)</f>
        <v>1169.8</v>
      </c>
    </row>
    <row r="22" spans="1:21" ht="15.5" x14ac:dyDescent="0.35">
      <c r="A22" s="3">
        <v>45282</v>
      </c>
      <c r="B22" s="4">
        <f t="shared" si="16"/>
        <v>81239</v>
      </c>
      <c r="C22" s="4">
        <f t="shared" si="17"/>
        <v>86337</v>
      </c>
      <c r="D22" s="4">
        <f t="shared" si="18"/>
        <v>5917</v>
      </c>
      <c r="E22" s="4">
        <f t="shared" si="19"/>
        <v>8301</v>
      </c>
      <c r="F22" s="5">
        <f t="shared" si="20"/>
        <v>181794</v>
      </c>
      <c r="G22" s="12">
        <v>80644</v>
      </c>
      <c r="H22" s="12">
        <v>82967</v>
      </c>
      <c r="I22" s="12">
        <v>5911.7</v>
      </c>
      <c r="J22" s="12">
        <f>7664+572</f>
        <v>8236</v>
      </c>
      <c r="K22" s="5">
        <f t="shared" si="21"/>
        <v>177758.7</v>
      </c>
      <c r="L22" s="12">
        <v>388</v>
      </c>
      <c r="M22" s="12">
        <v>2840</v>
      </c>
      <c r="N22" s="12">
        <v>0</v>
      </c>
      <c r="O22" s="12">
        <v>65</v>
      </c>
      <c r="P22" s="5">
        <f t="shared" si="22"/>
        <v>3293</v>
      </c>
      <c r="Q22" s="4">
        <v>207</v>
      </c>
      <c r="R22" s="4">
        <v>530</v>
      </c>
      <c r="S22" s="4">
        <v>5</v>
      </c>
      <c r="T22" s="4">
        <v>0</v>
      </c>
      <c r="U22" s="4">
        <f t="shared" si="23"/>
        <v>742</v>
      </c>
    </row>
    <row r="23" spans="1:21" ht="15.5" x14ac:dyDescent="0.35">
      <c r="A23" s="3">
        <v>45313</v>
      </c>
      <c r="B23" s="4">
        <f t="shared" si="16"/>
        <v>71051</v>
      </c>
      <c r="C23" s="4">
        <f t="shared" si="17"/>
        <v>115564</v>
      </c>
      <c r="D23" s="4">
        <f t="shared" si="18"/>
        <v>5849</v>
      </c>
      <c r="E23" s="4">
        <f t="shared" si="19"/>
        <v>8381</v>
      </c>
      <c r="F23" s="5">
        <f t="shared" si="20"/>
        <v>200845</v>
      </c>
      <c r="G23" s="12">
        <v>67180.7</v>
      </c>
      <c r="H23" s="12">
        <v>109606.8</v>
      </c>
      <c r="I23" s="12">
        <v>5788.8</v>
      </c>
      <c r="J23" s="12">
        <f>6479+905</f>
        <v>7384</v>
      </c>
      <c r="K23" s="5">
        <f t="shared" si="21"/>
        <v>189960.3</v>
      </c>
      <c r="L23" s="12">
        <v>3392</v>
      </c>
      <c r="M23" s="12">
        <v>4987</v>
      </c>
      <c r="N23" s="12">
        <v>60</v>
      </c>
      <c r="O23" s="12">
        <v>993.5</v>
      </c>
      <c r="P23" s="5">
        <f t="shared" si="22"/>
        <v>9432.5</v>
      </c>
      <c r="Q23" s="4">
        <v>478</v>
      </c>
      <c r="R23" s="4">
        <v>970.2</v>
      </c>
      <c r="S23" s="4">
        <v>0</v>
      </c>
      <c r="T23" s="4">
        <v>3.3</v>
      </c>
      <c r="U23" s="4">
        <f t="shared" si="23"/>
        <v>1451.5</v>
      </c>
    </row>
    <row r="24" spans="1:21" ht="15.5" x14ac:dyDescent="0.35">
      <c r="A24" s="3">
        <v>45344</v>
      </c>
      <c r="B24" s="4">
        <f t="shared" si="16"/>
        <v>99940</v>
      </c>
      <c r="C24" s="4">
        <f t="shared" si="17"/>
        <v>88650</v>
      </c>
      <c r="D24" s="4">
        <f t="shared" si="18"/>
        <v>7034</v>
      </c>
      <c r="E24" s="4">
        <f t="shared" si="19"/>
        <v>4510</v>
      </c>
      <c r="F24" s="5">
        <f t="shared" si="20"/>
        <v>200134</v>
      </c>
      <c r="G24" s="12">
        <v>97516</v>
      </c>
      <c r="H24" s="12">
        <v>85330</v>
      </c>
      <c r="I24" s="12">
        <v>7018</v>
      </c>
      <c r="J24" s="12">
        <f>4351+142</f>
        <v>4493</v>
      </c>
      <c r="K24" s="5">
        <f t="shared" si="21"/>
        <v>194357</v>
      </c>
      <c r="L24" s="12">
        <v>2056</v>
      </c>
      <c r="M24" s="12">
        <v>2605</v>
      </c>
      <c r="N24" s="12">
        <v>0</v>
      </c>
      <c r="O24" s="12">
        <v>17</v>
      </c>
      <c r="P24" s="5">
        <f t="shared" si="22"/>
        <v>4678</v>
      </c>
      <c r="Q24" s="4">
        <v>368</v>
      </c>
      <c r="R24" s="4">
        <v>715</v>
      </c>
      <c r="S24" s="4">
        <v>16</v>
      </c>
      <c r="T24" s="4">
        <v>0</v>
      </c>
      <c r="U24" s="4">
        <f t="shared" si="23"/>
        <v>1099</v>
      </c>
    </row>
    <row r="25" spans="1:21" ht="15.5" x14ac:dyDescent="0.35">
      <c r="A25" s="3">
        <v>45373</v>
      </c>
      <c r="B25" s="4">
        <f t="shared" si="16"/>
        <v>104349</v>
      </c>
      <c r="C25" s="4">
        <f t="shared" si="17"/>
        <v>104922</v>
      </c>
      <c r="D25" s="4">
        <f t="shared" si="18"/>
        <v>4078</v>
      </c>
      <c r="E25" s="4">
        <f t="shared" si="19"/>
        <v>1806</v>
      </c>
      <c r="F25" s="5">
        <f t="shared" si="20"/>
        <v>215155</v>
      </c>
      <c r="G25" s="12">
        <v>102778.1</v>
      </c>
      <c r="H25" s="12">
        <v>99161.5</v>
      </c>
      <c r="I25" s="12">
        <v>4068.3</v>
      </c>
      <c r="J25" s="12">
        <f>1610+182.8</f>
        <v>1792.8</v>
      </c>
      <c r="K25" s="5">
        <f t="shared" si="21"/>
        <v>207800.69999999998</v>
      </c>
      <c r="L25" s="12">
        <v>1387.8</v>
      </c>
      <c r="M25" s="12">
        <v>4997</v>
      </c>
      <c r="N25" s="12">
        <v>1</v>
      </c>
      <c r="O25" s="12">
        <v>5.5</v>
      </c>
      <c r="P25" s="5">
        <f t="shared" si="22"/>
        <v>6391.3</v>
      </c>
      <c r="Q25" s="4">
        <v>182.7</v>
      </c>
      <c r="R25" s="4">
        <v>763</v>
      </c>
      <c r="S25" s="4">
        <v>9.1999999999999993</v>
      </c>
      <c r="T25" s="4">
        <v>7</v>
      </c>
      <c r="U25" s="4">
        <f t="shared" si="23"/>
        <v>961.90000000000009</v>
      </c>
    </row>
    <row r="26" spans="1:21" ht="15.5" x14ac:dyDescent="0.35">
      <c r="A26" s="3">
        <v>45404</v>
      </c>
      <c r="B26" s="4">
        <f t="shared" si="16"/>
        <v>103539</v>
      </c>
      <c r="C26" s="4">
        <f t="shared" si="17"/>
        <v>120828</v>
      </c>
      <c r="D26" s="4">
        <f t="shared" si="18"/>
        <v>7761</v>
      </c>
      <c r="E26" s="4">
        <f t="shared" si="19"/>
        <v>11845</v>
      </c>
      <c r="F26" s="5">
        <f t="shared" si="20"/>
        <v>243973</v>
      </c>
      <c r="G26" s="12">
        <v>102492.2</v>
      </c>
      <c r="H26" s="12">
        <v>116292.7</v>
      </c>
      <c r="I26" s="12">
        <v>7688.4</v>
      </c>
      <c r="J26" s="12">
        <f>6977.1+4801.8</f>
        <v>11778.900000000001</v>
      </c>
      <c r="K26" s="5">
        <f t="shared" si="21"/>
        <v>238252.19999999998</v>
      </c>
      <c r="L26" s="12">
        <v>738.2</v>
      </c>
      <c r="M26" s="12">
        <v>3800</v>
      </c>
      <c r="N26" s="12">
        <v>0</v>
      </c>
      <c r="O26" s="12">
        <v>0</v>
      </c>
      <c r="P26" s="5">
        <f t="shared" si="22"/>
        <v>4538.2</v>
      </c>
      <c r="Q26" s="4">
        <v>309</v>
      </c>
      <c r="R26" s="4">
        <v>735</v>
      </c>
      <c r="S26" s="4">
        <v>73</v>
      </c>
      <c r="T26" s="4">
        <v>66</v>
      </c>
      <c r="U26" s="4">
        <f t="shared" si="23"/>
        <v>1183</v>
      </c>
    </row>
    <row r="27" spans="1:21" ht="15.5" x14ac:dyDescent="0.35">
      <c r="A27" s="3">
        <v>45434</v>
      </c>
      <c r="B27" s="4">
        <f t="shared" si="16"/>
        <v>126434</v>
      </c>
      <c r="C27" s="4">
        <f t="shared" si="17"/>
        <v>123118</v>
      </c>
      <c r="D27" s="4">
        <f t="shared" si="18"/>
        <v>8621</v>
      </c>
      <c r="E27" s="4">
        <f t="shared" si="19"/>
        <v>21156</v>
      </c>
      <c r="F27" s="5">
        <f t="shared" si="20"/>
        <v>279329</v>
      </c>
      <c r="G27" s="12">
        <v>124817</v>
      </c>
      <c r="H27" s="12">
        <v>119440</v>
      </c>
      <c r="I27" s="12">
        <v>8621.2999999999993</v>
      </c>
      <c r="J27" s="12">
        <f>9457+11592</f>
        <v>21049</v>
      </c>
      <c r="K27" s="5">
        <f t="shared" si="21"/>
        <v>273927.3</v>
      </c>
      <c r="L27" s="12">
        <v>1092</v>
      </c>
      <c r="M27" s="12">
        <v>3000</v>
      </c>
      <c r="N27" s="12">
        <v>0</v>
      </c>
      <c r="O27" s="12">
        <v>97</v>
      </c>
      <c r="P27" s="5">
        <f t="shared" si="22"/>
        <v>4189</v>
      </c>
      <c r="Q27" s="4">
        <v>525</v>
      </c>
      <c r="R27" s="4">
        <v>677.8</v>
      </c>
      <c r="S27" s="4">
        <v>0</v>
      </c>
      <c r="T27" s="4">
        <v>10</v>
      </c>
      <c r="U27" s="4">
        <f t="shared" ref="U27:U28" si="24">SUM(Q27:T27)</f>
        <v>1212.8</v>
      </c>
    </row>
    <row r="28" spans="1:21" ht="15.5" x14ac:dyDescent="0.35">
      <c r="A28" s="3">
        <v>45465</v>
      </c>
      <c r="B28" s="4">
        <f t="shared" si="16"/>
        <v>89562</v>
      </c>
      <c r="C28" s="4">
        <f t="shared" si="17"/>
        <v>108112</v>
      </c>
      <c r="D28" s="4">
        <f t="shared" si="18"/>
        <v>5931</v>
      </c>
      <c r="E28" s="4">
        <f t="shared" si="19"/>
        <v>5837</v>
      </c>
      <c r="F28" s="5">
        <f t="shared" si="20"/>
        <v>209442</v>
      </c>
      <c r="G28" s="12">
        <v>88364.4</v>
      </c>
      <c r="H28" s="12">
        <v>103584.3</v>
      </c>
      <c r="I28" s="12">
        <v>5830.4</v>
      </c>
      <c r="J28" s="12">
        <f>1529+4225</f>
        <v>5754</v>
      </c>
      <c r="K28" s="5">
        <f t="shared" si="21"/>
        <v>203533.1</v>
      </c>
      <c r="L28" s="12">
        <v>891.7</v>
      </c>
      <c r="M28" s="12">
        <v>3790.2</v>
      </c>
      <c r="N28" s="12">
        <v>0</v>
      </c>
      <c r="O28" s="12">
        <v>59.5</v>
      </c>
      <c r="P28" s="5">
        <f t="shared" si="22"/>
        <v>4741.3999999999996</v>
      </c>
      <c r="Q28" s="4">
        <v>306.10000000000002</v>
      </c>
      <c r="R28" s="4">
        <v>737.6</v>
      </c>
      <c r="S28" s="4">
        <v>100.7</v>
      </c>
      <c r="T28" s="4">
        <v>23</v>
      </c>
      <c r="U28" s="4">
        <f t="shared" si="24"/>
        <v>1167.4000000000001</v>
      </c>
    </row>
    <row r="29" spans="1:21" ht="15.5" x14ac:dyDescent="0.35">
      <c r="A29" s="3">
        <v>45495</v>
      </c>
      <c r="B29" s="4">
        <f t="shared" si="16"/>
        <v>131861</v>
      </c>
      <c r="C29" s="4">
        <f t="shared" si="17"/>
        <v>149743</v>
      </c>
      <c r="D29" s="4">
        <f t="shared" si="18"/>
        <v>12784</v>
      </c>
      <c r="E29" s="4">
        <f t="shared" si="19"/>
        <v>4787</v>
      </c>
      <c r="F29" s="5">
        <f t="shared" si="20"/>
        <v>299175</v>
      </c>
      <c r="G29" s="12">
        <v>130005.9</v>
      </c>
      <c r="H29" s="12">
        <v>146056.20000000001</v>
      </c>
      <c r="I29" s="12">
        <v>12727</v>
      </c>
      <c r="J29" s="12">
        <f>3831.5+931.7</f>
        <v>4763.2</v>
      </c>
      <c r="K29" s="5">
        <f t="shared" si="21"/>
        <v>293552.3</v>
      </c>
      <c r="L29" s="12">
        <v>1354.5</v>
      </c>
      <c r="M29" s="12">
        <v>3032.8</v>
      </c>
      <c r="N29" s="12">
        <v>30</v>
      </c>
      <c r="O29" s="12">
        <v>11.5</v>
      </c>
      <c r="P29" s="5">
        <f t="shared" si="22"/>
        <v>4428.8</v>
      </c>
      <c r="Q29" s="4">
        <v>500.4</v>
      </c>
      <c r="R29" s="4">
        <v>653.9</v>
      </c>
      <c r="S29" s="4">
        <v>26.5</v>
      </c>
      <c r="T29" s="4">
        <v>12</v>
      </c>
      <c r="U29" s="4">
        <f t="shared" ref="U29:U31" si="25">SUM(Q29:T29)</f>
        <v>1192.8</v>
      </c>
    </row>
    <row r="30" spans="1:21" ht="15.5" x14ac:dyDescent="0.35">
      <c r="A30" s="3">
        <v>45526</v>
      </c>
      <c r="B30" s="4">
        <f t="shared" si="16"/>
        <v>66797</v>
      </c>
      <c r="C30" s="4">
        <f t="shared" si="17"/>
        <v>114231</v>
      </c>
      <c r="D30" s="4">
        <f t="shared" si="18"/>
        <v>6137</v>
      </c>
      <c r="E30" s="4">
        <f>SUM(ROUND(J30,0),ROUND(O30,0),ROUND(T30,0))</f>
        <v>1902</v>
      </c>
      <c r="F30" s="5">
        <f t="shared" si="20"/>
        <v>189067</v>
      </c>
      <c r="G30" s="12">
        <v>65072.9</v>
      </c>
      <c r="H30" s="12">
        <v>110450.3</v>
      </c>
      <c r="I30" s="12">
        <v>5577.9</v>
      </c>
      <c r="J30" s="12">
        <f>1606.8+196.5</f>
        <v>1803.3</v>
      </c>
      <c r="K30" s="5">
        <f t="shared" si="21"/>
        <v>182904.4</v>
      </c>
      <c r="L30" s="12">
        <v>1529.8</v>
      </c>
      <c r="M30" s="12">
        <v>3398</v>
      </c>
      <c r="N30" s="12">
        <v>176</v>
      </c>
      <c r="O30" s="12">
        <f>49+30</f>
        <v>79</v>
      </c>
      <c r="P30" s="5">
        <f t="shared" si="22"/>
        <v>5182.8</v>
      </c>
      <c r="Q30" s="4">
        <v>194.3</v>
      </c>
      <c r="R30" s="4">
        <v>383.4</v>
      </c>
      <c r="S30" s="4">
        <v>383.4</v>
      </c>
      <c r="T30" s="4">
        <v>20</v>
      </c>
      <c r="U30" s="4">
        <f t="shared" si="25"/>
        <v>981.1</v>
      </c>
    </row>
    <row r="31" spans="1:21" ht="15.5" x14ac:dyDescent="0.35">
      <c r="A31" s="3">
        <v>45557</v>
      </c>
      <c r="B31" s="4">
        <f t="shared" si="16"/>
        <v>93240</v>
      </c>
      <c r="C31" s="4">
        <f t="shared" si="17"/>
        <v>128361</v>
      </c>
      <c r="D31" s="4">
        <f t="shared" si="18"/>
        <v>13332</v>
      </c>
      <c r="E31" s="4">
        <f>SUM(ROUND(J31,0),ROUND(O31,0),ROUND(T31,0))</f>
        <v>7851</v>
      </c>
      <c r="F31" s="5">
        <f t="shared" si="20"/>
        <v>242784</v>
      </c>
      <c r="G31" s="12">
        <v>89707.199999999997</v>
      </c>
      <c r="H31" s="12">
        <v>123672.7</v>
      </c>
      <c r="I31" s="12">
        <v>13332.2</v>
      </c>
      <c r="J31" s="12">
        <f>5409.3+1929.8</f>
        <v>7339.1</v>
      </c>
      <c r="K31" s="5">
        <f t="shared" si="21"/>
        <v>234051.20000000001</v>
      </c>
      <c r="L31" s="12">
        <v>2981.7</v>
      </c>
      <c r="M31" s="12">
        <v>3865.3</v>
      </c>
      <c r="N31" s="12">
        <v>0</v>
      </c>
      <c r="O31" s="12">
        <f>389.7</f>
        <v>389.7</v>
      </c>
      <c r="P31" s="5">
        <f t="shared" ref="P31" si="26">SUM(L31:O31)</f>
        <v>7236.7</v>
      </c>
      <c r="Q31" s="4">
        <v>550.79999999999995</v>
      </c>
      <c r="R31" s="4">
        <v>823.2</v>
      </c>
      <c r="S31" s="4">
        <v>0.3</v>
      </c>
      <c r="T31" s="4">
        <v>122</v>
      </c>
      <c r="U31" s="4">
        <f t="shared" si="25"/>
        <v>1496.3</v>
      </c>
    </row>
    <row r="32" spans="1:21" ht="15.5" x14ac:dyDescent="0.35">
      <c r="A32" s="3">
        <v>45587</v>
      </c>
      <c r="B32" s="4">
        <f t="shared" si="16"/>
        <v>104989</v>
      </c>
      <c r="C32" s="4">
        <f t="shared" si="17"/>
        <v>140453</v>
      </c>
      <c r="D32" s="4">
        <f t="shared" si="18"/>
        <v>7392</v>
      </c>
      <c r="E32" s="4">
        <f>SUM(ROUND(J32,0),ROUND(O32,0),ROUND(T32,0))</f>
        <v>13365</v>
      </c>
      <c r="F32" s="5">
        <f t="shared" si="20"/>
        <v>266199</v>
      </c>
      <c r="G32" s="12">
        <v>102389</v>
      </c>
      <c r="H32" s="12">
        <v>136571</v>
      </c>
      <c r="I32" s="12">
        <v>7390</v>
      </c>
      <c r="J32" s="12">
        <f>11535.4+1368.2</f>
        <v>12903.6</v>
      </c>
      <c r="K32" s="5">
        <f t="shared" si="21"/>
        <v>259253.6</v>
      </c>
      <c r="L32" s="12">
        <v>2201</v>
      </c>
      <c r="M32" s="12">
        <v>2929</v>
      </c>
      <c r="N32" s="12">
        <v>0</v>
      </c>
      <c r="O32" s="12">
        <f>415+46</f>
        <v>461</v>
      </c>
      <c r="P32" s="5">
        <f t="shared" ref="P32" si="27">SUM(L32:O32)</f>
        <v>5591</v>
      </c>
      <c r="Q32" s="4">
        <v>399</v>
      </c>
      <c r="R32" s="4">
        <v>953</v>
      </c>
      <c r="S32" s="4">
        <v>2</v>
      </c>
      <c r="T32" s="4">
        <v>0</v>
      </c>
      <c r="U32" s="4">
        <f t="shared" ref="U32" si="28">SUM(Q32:T32)</f>
        <v>1354</v>
      </c>
    </row>
    <row r="33" spans="1:21" ht="15.5" x14ac:dyDescent="0.35">
      <c r="A33" s="3">
        <v>45618</v>
      </c>
      <c r="B33" s="4">
        <f t="shared" ref="B33:D33" si="29">SUM(ROUND(G33,0),ROUND(L33,0),ROUND(Q33,0))</f>
        <v>71043</v>
      </c>
      <c r="C33" s="4">
        <f t="shared" si="29"/>
        <v>132505</v>
      </c>
      <c r="D33" s="4">
        <f t="shared" si="29"/>
        <v>6457</v>
      </c>
      <c r="E33" s="4">
        <f>SUM(ROUND(J33,0),ROUND(O33,0),ROUND(T33,0))</f>
        <v>7829</v>
      </c>
      <c r="F33" s="5">
        <f t="shared" ref="F33" si="30">SUM(B33:E33)</f>
        <v>217834</v>
      </c>
      <c r="G33" s="12">
        <v>67529</v>
      </c>
      <c r="H33" s="12">
        <v>129115</v>
      </c>
      <c r="I33" s="12">
        <v>6457</v>
      </c>
      <c r="J33" s="12">
        <f>4984+2672</f>
        <v>7656</v>
      </c>
      <c r="K33" s="5">
        <f t="shared" ref="K33" si="31">SUM(G33:J33)</f>
        <v>210757</v>
      </c>
      <c r="L33" s="12">
        <v>2681</v>
      </c>
      <c r="M33" s="12">
        <v>2985</v>
      </c>
      <c r="N33" s="12">
        <v>0</v>
      </c>
      <c r="O33" s="12">
        <f>173</f>
        <v>173</v>
      </c>
      <c r="P33" s="5">
        <f t="shared" ref="P33" si="32">SUM(L33:O33)</f>
        <v>5839</v>
      </c>
      <c r="Q33" s="4">
        <v>833</v>
      </c>
      <c r="R33" s="4">
        <v>405</v>
      </c>
      <c r="S33" s="4">
        <v>0</v>
      </c>
      <c r="T33" s="4">
        <v>0</v>
      </c>
      <c r="U33" s="4">
        <f t="shared" ref="U33" si="33">SUM(Q33:T33)</f>
        <v>1238</v>
      </c>
    </row>
    <row r="34" spans="1:21" ht="15.5" x14ac:dyDescent="0.35">
      <c r="A34" s="8"/>
      <c r="B34" s="9"/>
      <c r="C34" s="9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9"/>
      <c r="Q34" s="9"/>
      <c r="R34" s="9"/>
      <c r="S34" s="9"/>
      <c r="T34" s="9"/>
      <c r="U34" s="9"/>
    </row>
    <row r="35" spans="1:21" ht="15.5" x14ac:dyDescent="0.35">
      <c r="A35" s="8"/>
      <c r="B35" s="9"/>
      <c r="C35" s="9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9"/>
      <c r="Q35" s="9"/>
      <c r="R35" s="9"/>
      <c r="S35" s="9"/>
      <c r="T35" s="9"/>
      <c r="U35" s="9"/>
    </row>
    <row r="36" spans="1:21" ht="16" thickBot="1" x14ac:dyDescent="0.4">
      <c r="A36" s="8"/>
      <c r="B36" s="9"/>
      <c r="C36" s="9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9"/>
      <c r="Q36" s="9"/>
      <c r="R36" s="9"/>
      <c r="S36" s="9"/>
      <c r="T36" s="9"/>
      <c r="U36" s="9"/>
    </row>
    <row r="37" spans="1:21" ht="15.5" x14ac:dyDescent="0.35">
      <c r="A37" s="86" t="s">
        <v>49</v>
      </c>
      <c r="B37" s="87"/>
      <c r="C37" s="87"/>
      <c r="D37" s="87"/>
      <c r="E37" s="87"/>
      <c r="F37" s="87"/>
      <c r="G37" s="87"/>
      <c r="H37" s="87"/>
      <c r="I37" s="88"/>
      <c r="J37" s="18"/>
      <c r="K37" s="19"/>
      <c r="L37" s="19"/>
      <c r="M37" s="19"/>
      <c r="N37" s="19"/>
      <c r="O37" s="19"/>
      <c r="P37" s="19"/>
      <c r="Q37" s="19"/>
      <c r="R37" s="11"/>
      <c r="S37" s="11"/>
      <c r="T37" s="11"/>
      <c r="U37" s="11"/>
    </row>
    <row r="38" spans="1:21" ht="15.5" x14ac:dyDescent="0.35">
      <c r="A38" s="52" t="s">
        <v>46</v>
      </c>
      <c r="B38" s="53" t="s">
        <v>47</v>
      </c>
      <c r="C38" s="53" t="s">
        <v>50</v>
      </c>
      <c r="D38" s="89" t="s">
        <v>48</v>
      </c>
      <c r="E38" s="90"/>
      <c r="F38" s="90"/>
      <c r="G38" s="90"/>
      <c r="H38" s="90"/>
      <c r="I38" s="91"/>
      <c r="J38" s="18"/>
      <c r="K38" s="19"/>
      <c r="L38" s="19"/>
      <c r="M38" s="19"/>
      <c r="N38" s="19"/>
      <c r="O38" s="19"/>
      <c r="P38" s="19"/>
      <c r="Q38" s="19"/>
      <c r="R38" s="11"/>
      <c r="S38" s="11"/>
      <c r="T38" s="11"/>
      <c r="U38" s="11"/>
    </row>
    <row r="39" spans="1:21" ht="15.5" x14ac:dyDescent="0.35">
      <c r="A39" s="82">
        <v>45231</v>
      </c>
      <c r="B39" s="27">
        <v>1</v>
      </c>
      <c r="C39" s="27">
        <v>2.8</v>
      </c>
      <c r="D39" s="70" t="s">
        <v>52</v>
      </c>
      <c r="E39" s="70"/>
      <c r="F39" s="70"/>
      <c r="G39" s="70"/>
      <c r="H39" s="70"/>
      <c r="I39" s="70"/>
      <c r="J39" s="11"/>
      <c r="K39" s="11"/>
      <c r="L39" s="11"/>
      <c r="M39" s="11"/>
      <c r="N39" s="11"/>
      <c r="O39" s="11"/>
      <c r="P39" s="11"/>
      <c r="Q39" s="11"/>
    </row>
    <row r="40" spans="1:21" ht="15.5" x14ac:dyDescent="0.35">
      <c r="A40" s="83"/>
      <c r="B40" s="27">
        <v>1</v>
      </c>
      <c r="C40" s="27">
        <v>1</v>
      </c>
      <c r="D40" s="70" t="s">
        <v>53</v>
      </c>
      <c r="E40" s="70"/>
      <c r="F40" s="70"/>
      <c r="G40" s="70"/>
      <c r="H40" s="70"/>
      <c r="I40" s="70"/>
      <c r="J40" s="11"/>
      <c r="K40" s="11"/>
      <c r="L40" s="11"/>
      <c r="M40" s="11"/>
      <c r="N40" s="11"/>
      <c r="O40" s="11"/>
      <c r="P40" s="11"/>
      <c r="Q40" s="11"/>
    </row>
    <row r="41" spans="1:21" ht="15.5" x14ac:dyDescent="0.35">
      <c r="A41" s="83"/>
      <c r="B41" s="27">
        <v>1</v>
      </c>
      <c r="C41" s="27">
        <v>85</v>
      </c>
      <c r="D41" s="70" t="s">
        <v>54</v>
      </c>
      <c r="E41" s="70"/>
      <c r="F41" s="70"/>
      <c r="G41" s="70"/>
      <c r="H41" s="70"/>
      <c r="I41" s="70"/>
      <c r="J41" s="11"/>
      <c r="K41" s="11"/>
      <c r="L41" s="11"/>
      <c r="M41" s="11"/>
      <c r="N41" s="11"/>
      <c r="O41" s="11"/>
      <c r="P41" s="11"/>
      <c r="Q41" s="11"/>
    </row>
    <row r="42" spans="1:21" ht="15.5" x14ac:dyDescent="0.35">
      <c r="A42" s="84"/>
      <c r="B42" s="27">
        <v>1</v>
      </c>
      <c r="C42" s="27">
        <v>10</v>
      </c>
      <c r="D42" s="70" t="s">
        <v>55</v>
      </c>
      <c r="E42" s="70"/>
      <c r="F42" s="70"/>
      <c r="G42" s="70"/>
      <c r="H42" s="70"/>
      <c r="I42" s="70"/>
    </row>
    <row r="43" spans="1:21" ht="15.5" x14ac:dyDescent="0.35">
      <c r="A43" s="51">
        <v>45261</v>
      </c>
      <c r="B43" s="27">
        <v>1</v>
      </c>
      <c r="C43" s="27">
        <v>50</v>
      </c>
      <c r="D43" s="70" t="s">
        <v>55</v>
      </c>
      <c r="E43" s="70"/>
      <c r="F43" s="70"/>
      <c r="G43" s="70"/>
      <c r="H43" s="70"/>
      <c r="I43" s="70"/>
    </row>
    <row r="44" spans="1:21" ht="15.5" hidden="1" customHeight="1" x14ac:dyDescent="0.35">
      <c r="A44" s="51">
        <v>45292</v>
      </c>
      <c r="B44" s="27">
        <v>1</v>
      </c>
      <c r="C44" s="27">
        <v>50</v>
      </c>
      <c r="D44" s="70" t="s">
        <v>55</v>
      </c>
      <c r="E44" s="70"/>
      <c r="F44" s="70"/>
      <c r="G44" s="70"/>
      <c r="H44" s="70"/>
      <c r="I44" s="70"/>
      <c r="J44" s="16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</row>
    <row r="45" spans="1:21" ht="15.5" hidden="1" customHeight="1" x14ac:dyDescent="0.35">
      <c r="A45" s="51">
        <v>45323</v>
      </c>
      <c r="B45" s="27">
        <v>1</v>
      </c>
      <c r="C45" s="27">
        <v>50</v>
      </c>
      <c r="D45" s="70" t="s">
        <v>55</v>
      </c>
      <c r="E45" s="70"/>
      <c r="F45" s="70"/>
      <c r="G45" s="70"/>
      <c r="H45" s="70"/>
      <c r="I45" s="70"/>
      <c r="J45" s="16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</row>
    <row r="46" spans="1:21" ht="15.5" hidden="1" customHeight="1" x14ac:dyDescent="0.35">
      <c r="A46" s="51">
        <v>45352</v>
      </c>
      <c r="B46" s="27">
        <v>1</v>
      </c>
      <c r="C46" s="27">
        <v>50</v>
      </c>
      <c r="D46" s="70" t="s">
        <v>55</v>
      </c>
      <c r="E46" s="70"/>
      <c r="F46" s="70"/>
      <c r="G46" s="70"/>
      <c r="H46" s="70"/>
      <c r="I46" s="70"/>
      <c r="O46" s="11"/>
      <c r="P46" s="11"/>
      <c r="Q46" s="11"/>
      <c r="R46" s="11"/>
      <c r="S46" s="11"/>
      <c r="T46" s="11"/>
      <c r="U46" s="11"/>
    </row>
    <row r="47" spans="1:21" ht="15.5" customHeight="1" x14ac:dyDescent="0.35">
      <c r="A47" s="82">
        <v>45292</v>
      </c>
      <c r="B47" s="27">
        <v>1</v>
      </c>
      <c r="C47" s="27">
        <v>800</v>
      </c>
      <c r="D47" s="70" t="s">
        <v>55</v>
      </c>
      <c r="E47" s="70"/>
      <c r="F47" s="70"/>
      <c r="G47" s="70"/>
      <c r="H47" s="70"/>
      <c r="I47" s="70"/>
      <c r="O47" s="11"/>
      <c r="P47" s="11"/>
      <c r="Q47" s="11"/>
      <c r="R47" s="11"/>
      <c r="S47" s="11"/>
      <c r="T47" s="11"/>
      <c r="U47" s="11"/>
    </row>
    <row r="48" spans="1:21" ht="15.5" x14ac:dyDescent="0.35">
      <c r="A48" s="83"/>
      <c r="B48" s="27">
        <v>1</v>
      </c>
      <c r="C48" s="27">
        <v>2.5</v>
      </c>
      <c r="D48" s="70" t="s">
        <v>56</v>
      </c>
      <c r="E48" s="70"/>
      <c r="F48" s="70"/>
      <c r="G48" s="70"/>
      <c r="H48" s="70"/>
      <c r="I48" s="70"/>
      <c r="O48" s="11"/>
      <c r="P48" s="11"/>
      <c r="Q48" s="11"/>
      <c r="R48" s="11"/>
      <c r="S48" s="11"/>
      <c r="T48" s="11"/>
      <c r="U48" s="11"/>
    </row>
    <row r="49" spans="1:29" ht="15.5" x14ac:dyDescent="0.35">
      <c r="A49" s="84"/>
      <c r="B49" s="27">
        <v>1</v>
      </c>
      <c r="C49" s="27">
        <v>3.3</v>
      </c>
      <c r="D49" s="70" t="s">
        <v>57</v>
      </c>
      <c r="E49" s="70"/>
      <c r="F49" s="70"/>
      <c r="G49" s="70"/>
      <c r="H49" s="70"/>
      <c r="I49" s="70"/>
      <c r="O49" s="11"/>
      <c r="P49" s="11"/>
      <c r="Q49" s="11"/>
      <c r="R49" s="11"/>
      <c r="S49" s="11"/>
      <c r="T49" s="11"/>
      <c r="U49" s="11"/>
    </row>
    <row r="50" spans="1:29" ht="15.5" x14ac:dyDescent="0.35">
      <c r="A50" s="51">
        <v>45323</v>
      </c>
      <c r="B50" s="27">
        <v>1</v>
      </c>
      <c r="C50" s="27">
        <v>7.6</v>
      </c>
      <c r="D50" s="70" t="s">
        <v>62</v>
      </c>
      <c r="E50" s="70"/>
      <c r="F50" s="70"/>
      <c r="G50" s="70"/>
      <c r="H50" s="70"/>
      <c r="I50" s="70"/>
      <c r="O50" s="11"/>
      <c r="P50" s="11"/>
      <c r="Q50" s="11"/>
      <c r="R50" s="11"/>
      <c r="S50" s="11"/>
      <c r="T50" s="11"/>
      <c r="U50" s="11"/>
    </row>
    <row r="51" spans="1:29" ht="15.5" x14ac:dyDescent="0.35">
      <c r="A51" s="82">
        <v>45352</v>
      </c>
      <c r="B51" s="27">
        <v>1</v>
      </c>
      <c r="C51" s="27">
        <v>20</v>
      </c>
      <c r="D51" s="70" t="s">
        <v>63</v>
      </c>
      <c r="E51" s="70"/>
      <c r="F51" s="70"/>
      <c r="G51" s="70"/>
      <c r="H51" s="70"/>
      <c r="I51" s="70"/>
      <c r="O51" s="11"/>
      <c r="P51" s="11"/>
      <c r="Q51" s="11"/>
      <c r="R51" s="11"/>
      <c r="S51" s="11"/>
      <c r="T51" s="11"/>
      <c r="U51" s="11"/>
    </row>
    <row r="52" spans="1:29" ht="15.5" x14ac:dyDescent="0.35">
      <c r="A52" s="84"/>
      <c r="B52" s="27">
        <v>1</v>
      </c>
      <c r="C52" s="27">
        <v>150</v>
      </c>
      <c r="D52" s="70" t="s">
        <v>63</v>
      </c>
      <c r="E52" s="70"/>
      <c r="F52" s="70"/>
      <c r="G52" s="70"/>
      <c r="H52" s="70"/>
      <c r="I52" s="70"/>
      <c r="O52" s="11"/>
      <c r="P52" s="11"/>
      <c r="Q52" s="11"/>
      <c r="R52" s="11"/>
      <c r="S52" s="11"/>
      <c r="T52" s="11"/>
      <c r="U52" s="11"/>
    </row>
    <row r="53" spans="1:29" ht="15.5" x14ac:dyDescent="0.35">
      <c r="A53" s="58">
        <v>45383</v>
      </c>
      <c r="B53" s="27" t="s">
        <v>27</v>
      </c>
      <c r="C53" s="27" t="s">
        <v>27</v>
      </c>
      <c r="D53" s="67" t="s">
        <v>27</v>
      </c>
      <c r="E53" s="68"/>
      <c r="F53" s="68"/>
      <c r="G53" s="68"/>
      <c r="H53" s="68"/>
      <c r="I53" s="69"/>
      <c r="O53" s="11"/>
      <c r="P53" s="11"/>
      <c r="Q53" s="11"/>
      <c r="R53" s="11"/>
      <c r="S53" s="11"/>
      <c r="T53" s="11"/>
      <c r="U53" s="11"/>
    </row>
    <row r="54" spans="1:29" ht="15.5" x14ac:dyDescent="0.35">
      <c r="A54" s="58">
        <v>45413</v>
      </c>
      <c r="B54" s="27" t="s">
        <v>27</v>
      </c>
      <c r="C54" s="27" t="s">
        <v>27</v>
      </c>
      <c r="D54" s="67" t="s">
        <v>27</v>
      </c>
      <c r="E54" s="68"/>
      <c r="F54" s="68"/>
      <c r="G54" s="68"/>
      <c r="H54" s="68"/>
      <c r="I54" s="69"/>
      <c r="O54" s="11"/>
      <c r="P54" s="11"/>
      <c r="Q54" s="11"/>
      <c r="R54" s="11"/>
      <c r="S54" s="11"/>
      <c r="T54" s="11"/>
      <c r="U54" s="11"/>
    </row>
    <row r="55" spans="1:29" ht="15.5" x14ac:dyDescent="0.35">
      <c r="A55" s="71">
        <v>45444</v>
      </c>
      <c r="B55" s="59">
        <v>1</v>
      </c>
      <c r="C55" s="27">
        <v>2</v>
      </c>
      <c r="D55" s="67" t="s">
        <v>55</v>
      </c>
      <c r="E55" s="68"/>
      <c r="F55" s="68"/>
      <c r="G55" s="68"/>
      <c r="H55" s="68"/>
      <c r="I55" s="69"/>
      <c r="O55" s="11"/>
      <c r="P55" s="11"/>
      <c r="Q55" s="11"/>
      <c r="R55" s="11"/>
      <c r="S55" s="11"/>
      <c r="T55" s="11"/>
      <c r="U55" s="11"/>
    </row>
    <row r="56" spans="1:29" ht="15.5" x14ac:dyDescent="0.35">
      <c r="A56" s="72"/>
      <c r="B56" s="27">
        <v>1</v>
      </c>
      <c r="C56" s="27">
        <v>10</v>
      </c>
      <c r="D56" s="67" t="s">
        <v>64</v>
      </c>
      <c r="E56" s="68"/>
      <c r="F56" s="68"/>
      <c r="G56" s="68"/>
      <c r="H56" s="68"/>
      <c r="I56" s="69"/>
      <c r="O56" s="11"/>
      <c r="P56" s="11"/>
      <c r="Q56" s="11"/>
      <c r="R56" s="11"/>
      <c r="S56" s="11"/>
      <c r="T56" s="11"/>
      <c r="U56" s="11"/>
    </row>
    <row r="57" spans="1:29" ht="15.5" x14ac:dyDescent="0.35">
      <c r="A57" s="71">
        <v>45474</v>
      </c>
      <c r="B57" s="27">
        <v>1</v>
      </c>
      <c r="C57" s="27">
        <v>0.5</v>
      </c>
      <c r="D57" s="70" t="s">
        <v>69</v>
      </c>
      <c r="E57" s="70"/>
      <c r="F57" s="70"/>
      <c r="G57" s="70"/>
      <c r="H57" s="70"/>
      <c r="I57" s="70"/>
      <c r="O57" s="11"/>
      <c r="P57" s="11"/>
      <c r="Q57" s="11"/>
      <c r="R57" s="11"/>
      <c r="S57" s="11"/>
      <c r="T57" s="11"/>
      <c r="U57" s="11"/>
    </row>
    <row r="58" spans="1:29" ht="15.5" x14ac:dyDescent="0.35">
      <c r="A58" s="72"/>
      <c r="B58" s="27">
        <v>1</v>
      </c>
      <c r="C58" s="27">
        <v>0.5</v>
      </c>
      <c r="D58" s="70" t="s">
        <v>65</v>
      </c>
      <c r="E58" s="70"/>
      <c r="F58" s="70"/>
      <c r="G58" s="70"/>
      <c r="H58" s="70"/>
      <c r="I58" s="70"/>
      <c r="O58" s="11"/>
      <c r="P58" s="11"/>
      <c r="Q58" s="11"/>
      <c r="R58" s="11"/>
      <c r="S58" s="11"/>
      <c r="T58" s="11"/>
      <c r="U58" s="11"/>
    </row>
    <row r="59" spans="1:29" ht="15.5" x14ac:dyDescent="0.35">
      <c r="A59" s="50">
        <v>45505</v>
      </c>
      <c r="B59" s="27" t="s">
        <v>27</v>
      </c>
      <c r="C59" s="43" t="s">
        <v>27</v>
      </c>
      <c r="D59" s="67" t="s">
        <v>27</v>
      </c>
      <c r="E59" s="68"/>
      <c r="F59" s="68"/>
      <c r="G59" s="68"/>
      <c r="H59" s="68"/>
      <c r="I59" s="69"/>
      <c r="O59" s="11"/>
      <c r="P59" s="11"/>
      <c r="Q59" s="11"/>
      <c r="R59" s="11"/>
      <c r="S59" s="11"/>
      <c r="T59" s="11"/>
      <c r="U59" s="11"/>
    </row>
    <row r="60" spans="1:29" ht="15.5" x14ac:dyDescent="0.35">
      <c r="A60" s="50">
        <v>45536</v>
      </c>
      <c r="B60" s="27">
        <v>1</v>
      </c>
      <c r="C60" s="27">
        <v>0.1</v>
      </c>
      <c r="D60" s="70" t="s">
        <v>68</v>
      </c>
      <c r="E60" s="70"/>
      <c r="F60" s="70"/>
      <c r="G60" s="70"/>
      <c r="H60" s="70"/>
      <c r="I60" s="70"/>
      <c r="O60" s="11"/>
      <c r="P60" s="11"/>
      <c r="Q60" s="11"/>
      <c r="R60" s="11"/>
      <c r="S60" s="11"/>
      <c r="T60" s="11"/>
      <c r="U60" s="11"/>
    </row>
    <row r="61" spans="1:29" ht="15.5" x14ac:dyDescent="0.35">
      <c r="A61" s="71">
        <v>45566</v>
      </c>
      <c r="B61" s="27">
        <v>1</v>
      </c>
      <c r="C61" s="27">
        <v>390</v>
      </c>
      <c r="D61" s="70" t="s">
        <v>55</v>
      </c>
      <c r="E61" s="70"/>
      <c r="F61" s="70"/>
      <c r="G61" s="70"/>
      <c r="H61" s="70"/>
      <c r="I61" s="70"/>
      <c r="O61" s="11"/>
      <c r="P61" s="11"/>
      <c r="Q61" s="11"/>
      <c r="R61" s="11"/>
      <c r="S61" s="11"/>
      <c r="T61" s="11"/>
      <c r="U61" s="11"/>
    </row>
    <row r="62" spans="1:29" ht="15.5" x14ac:dyDescent="0.35">
      <c r="A62" s="72"/>
      <c r="B62" s="27">
        <v>1</v>
      </c>
      <c r="C62" s="27">
        <v>11</v>
      </c>
      <c r="D62" s="70" t="s">
        <v>62</v>
      </c>
      <c r="E62" s="70"/>
      <c r="F62" s="70"/>
      <c r="G62" s="70"/>
      <c r="H62" s="70"/>
      <c r="I62" s="70"/>
      <c r="J62" s="64"/>
      <c r="K62" s="64"/>
      <c r="L62" s="62"/>
      <c r="M62" s="62"/>
      <c r="N62" s="62"/>
      <c r="O62" s="62"/>
      <c r="P62" s="62"/>
      <c r="Q62" s="62"/>
      <c r="W62" s="11"/>
      <c r="X62" s="11"/>
      <c r="Y62" s="11"/>
      <c r="Z62" s="11"/>
      <c r="AA62" s="11"/>
      <c r="AB62" s="11"/>
      <c r="AC62" s="11"/>
    </row>
    <row r="63" spans="1:29" ht="15.5" x14ac:dyDescent="0.35">
      <c r="A63" s="58">
        <v>45597</v>
      </c>
      <c r="B63" s="27" t="s">
        <v>27</v>
      </c>
      <c r="C63" s="27" t="s">
        <v>27</v>
      </c>
      <c r="D63" s="67" t="s">
        <v>27</v>
      </c>
      <c r="E63" s="68"/>
      <c r="F63" s="68"/>
      <c r="G63" s="68"/>
      <c r="H63" s="68"/>
      <c r="I63" s="69"/>
      <c r="J63" s="64"/>
      <c r="K63" s="64"/>
      <c r="L63" s="62"/>
      <c r="M63" s="62"/>
      <c r="N63" s="62"/>
      <c r="O63" s="62"/>
      <c r="P63" s="62"/>
      <c r="Q63" s="62"/>
      <c r="W63" s="11"/>
      <c r="X63" s="11"/>
      <c r="Y63" s="11"/>
      <c r="Z63" s="11"/>
      <c r="AA63" s="11"/>
      <c r="AB63" s="11"/>
      <c r="AC63" s="11"/>
    </row>
    <row r="64" spans="1:29" ht="14.5" customHeight="1" x14ac:dyDescent="0.35">
      <c r="A64" s="63"/>
    </row>
    <row r="65" spans="1:22" ht="15.5" x14ac:dyDescent="0.35">
      <c r="A65" s="15" t="s">
        <v>14</v>
      </c>
      <c r="B65" s="11"/>
    </row>
    <row r="66" spans="1:22" ht="15.5" x14ac:dyDescent="0.35">
      <c r="A66" s="16" t="s">
        <v>15</v>
      </c>
      <c r="B66" s="11"/>
    </row>
    <row r="67" spans="1:22" ht="15.5" x14ac:dyDescent="0.35">
      <c r="A67" s="16" t="s">
        <v>12</v>
      </c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P67" s="60"/>
    </row>
    <row r="68" spans="1:22" ht="15.5" x14ac:dyDescent="0.35">
      <c r="A68" s="16" t="s">
        <v>13</v>
      </c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O68" s="11"/>
      <c r="P68" s="11"/>
      <c r="Q68" s="11"/>
    </row>
    <row r="69" spans="1:22" ht="15.5" x14ac:dyDescent="0.35">
      <c r="A69" s="16" t="s">
        <v>45</v>
      </c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O69" s="11"/>
      <c r="P69" s="11"/>
      <c r="Q69" s="11"/>
    </row>
    <row r="70" spans="1:22" ht="15.5" x14ac:dyDescent="0.35">
      <c r="A70" s="16" t="s">
        <v>40</v>
      </c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</row>
    <row r="71" spans="1:22" ht="15.5" x14ac:dyDescent="0.35">
      <c r="A71" s="16" t="s">
        <v>41</v>
      </c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</row>
    <row r="72" spans="1:22" ht="15.5" x14ac:dyDescent="0.35">
      <c r="A72" s="16" t="s">
        <v>42</v>
      </c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</row>
    <row r="73" spans="1:22" ht="15.5" x14ac:dyDescent="0.35">
      <c r="A73" s="16" t="s">
        <v>43</v>
      </c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</row>
    <row r="74" spans="1:22" ht="15.5" x14ac:dyDescent="0.35">
      <c r="A74" s="49" t="s">
        <v>44</v>
      </c>
      <c r="B74" s="11"/>
      <c r="J74" s="16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</row>
    <row r="75" spans="1:22" ht="15.5" x14ac:dyDescent="0.35">
      <c r="A75" s="15"/>
      <c r="B75" s="11"/>
      <c r="J75" s="16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</row>
    <row r="76" spans="1:22" ht="15.5" x14ac:dyDescent="0.35">
      <c r="A76" s="16"/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</row>
    <row r="77" spans="1:22" ht="15.5" x14ac:dyDescent="0.35">
      <c r="A77" s="16"/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</row>
    <row r="78" spans="1:22" ht="15.5" x14ac:dyDescent="0.35">
      <c r="A78" s="16"/>
      <c r="U78">
        <v>1</v>
      </c>
    </row>
    <row r="79" spans="1:22" ht="15.5" x14ac:dyDescent="0.35">
      <c r="A79" s="16"/>
    </row>
  </sheetData>
  <mergeCells count="43">
    <mergeCell ref="L19:P19"/>
    <mergeCell ref="Q19:U19"/>
    <mergeCell ref="D60:I60"/>
    <mergeCell ref="A37:I37"/>
    <mergeCell ref="D38:I38"/>
    <mergeCell ref="D53:I53"/>
    <mergeCell ref="D39:I39"/>
    <mergeCell ref="D40:I40"/>
    <mergeCell ref="D41:I41"/>
    <mergeCell ref="D42:I42"/>
    <mergeCell ref="D54:I54"/>
    <mergeCell ref="D43:I43"/>
    <mergeCell ref="D44:I44"/>
    <mergeCell ref="D45:I45"/>
    <mergeCell ref="D46:I46"/>
    <mergeCell ref="D47:I47"/>
    <mergeCell ref="D48:I48"/>
    <mergeCell ref="D52:I52"/>
    <mergeCell ref="A51:A52"/>
    <mergeCell ref="D50:I50"/>
    <mergeCell ref="D49:I49"/>
    <mergeCell ref="A47:A49"/>
    <mergeCell ref="A1:U1"/>
    <mergeCell ref="Q2:U2"/>
    <mergeCell ref="A2:F2"/>
    <mergeCell ref="G2:K2"/>
    <mergeCell ref="L2:P2"/>
    <mergeCell ref="D63:I63"/>
    <mergeCell ref="D61:I61"/>
    <mergeCell ref="D62:I62"/>
    <mergeCell ref="A61:A62"/>
    <mergeCell ref="A18:U18"/>
    <mergeCell ref="A19:F19"/>
    <mergeCell ref="G19:K19"/>
    <mergeCell ref="D59:I59"/>
    <mergeCell ref="A57:A58"/>
    <mergeCell ref="D57:I57"/>
    <mergeCell ref="D58:I58"/>
    <mergeCell ref="D56:I56"/>
    <mergeCell ref="A55:A56"/>
    <mergeCell ref="D55:I55"/>
    <mergeCell ref="A39:A42"/>
    <mergeCell ref="D51:I51"/>
  </mergeCells>
  <hyperlinks>
    <hyperlink ref="A74" r:id="rId1" xr:uid="{436F5106-F88C-4B26-A387-015AF840ADC5}"/>
  </hyperlinks>
  <pageMargins left="0.7" right="0.7" top="0.75" bottom="0.2" header="0.3" footer="0.3"/>
  <pageSetup scale="45" fitToHeight="0" orientation="landscape" r:id="rId2"/>
  <headerFooter>
    <oddHeader>&amp;L&amp;14November 2024&amp;C&amp;"-,Bold"&amp;16FT-R Transfers Summary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E91690-C988-468F-B96A-D6D275F376F0}">
  <sheetPr codeName="Sheet2"/>
  <dimension ref="A1:AA154"/>
  <sheetViews>
    <sheetView showGridLines="0" view="pageLayout" topLeftCell="B1" zoomScale="85" zoomScaleNormal="64" zoomScalePageLayoutView="85" workbookViewId="0">
      <selection activeCell="M125" sqref="M125"/>
    </sheetView>
  </sheetViews>
  <sheetFormatPr defaultColWidth="9.54296875" defaultRowHeight="14.5" x14ac:dyDescent="0.35"/>
  <cols>
    <col min="1" max="25" width="11.36328125" customWidth="1"/>
  </cols>
  <sheetData>
    <row r="1" spans="1:25" ht="15" thickBot="1" x14ac:dyDescent="0.4"/>
    <row r="2" spans="1:25" ht="16" thickBot="1" x14ac:dyDescent="0.4">
      <c r="A2" s="95" t="s">
        <v>25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7"/>
    </row>
    <row r="3" spans="1:25" ht="15.5" x14ac:dyDescent="0.35">
      <c r="A3" s="98" t="s">
        <v>4</v>
      </c>
      <c r="B3" s="98"/>
      <c r="C3" s="98"/>
      <c r="D3" s="98"/>
      <c r="E3" s="99"/>
      <c r="F3" s="100" t="s">
        <v>7</v>
      </c>
      <c r="G3" s="98"/>
      <c r="H3" s="98"/>
      <c r="I3" s="99"/>
      <c r="J3" s="100" t="s">
        <v>8</v>
      </c>
      <c r="K3" s="98"/>
      <c r="L3" s="98"/>
      <c r="M3" s="99"/>
      <c r="N3" s="100" t="s">
        <v>9</v>
      </c>
      <c r="O3" s="98"/>
      <c r="P3" s="98"/>
      <c r="Q3" s="99"/>
      <c r="R3" s="100" t="s">
        <v>10</v>
      </c>
      <c r="S3" s="98"/>
      <c r="T3" s="98"/>
      <c r="U3" s="99"/>
      <c r="V3" s="101" t="s">
        <v>11</v>
      </c>
      <c r="W3" s="98"/>
      <c r="X3" s="98"/>
      <c r="Y3" s="99"/>
    </row>
    <row r="4" spans="1:25" s="1" customFormat="1" ht="16.25" customHeight="1" x14ac:dyDescent="0.35">
      <c r="A4" s="2" t="s">
        <v>5</v>
      </c>
      <c r="B4" s="21" t="s">
        <v>6</v>
      </c>
      <c r="C4" s="21" t="s">
        <v>2</v>
      </c>
      <c r="D4" s="21" t="s">
        <v>3</v>
      </c>
      <c r="E4" s="23" t="s">
        <v>4</v>
      </c>
      <c r="F4" s="24" t="s">
        <v>6</v>
      </c>
      <c r="G4" s="21" t="s">
        <v>2</v>
      </c>
      <c r="H4" s="21" t="s">
        <v>3</v>
      </c>
      <c r="I4" s="23" t="s">
        <v>4</v>
      </c>
      <c r="J4" s="24" t="s">
        <v>6</v>
      </c>
      <c r="K4" s="21" t="s">
        <v>2</v>
      </c>
      <c r="L4" s="21" t="s">
        <v>3</v>
      </c>
      <c r="M4" s="23" t="s">
        <v>4</v>
      </c>
      <c r="N4" s="24" t="s">
        <v>6</v>
      </c>
      <c r="O4" s="21" t="s">
        <v>2</v>
      </c>
      <c r="P4" s="21" t="s">
        <v>3</v>
      </c>
      <c r="Q4" s="23" t="s">
        <v>4</v>
      </c>
      <c r="R4" s="24" t="s">
        <v>6</v>
      </c>
      <c r="S4" s="21" t="s">
        <v>2</v>
      </c>
      <c r="T4" s="21" t="s">
        <v>3</v>
      </c>
      <c r="U4" s="23" t="s">
        <v>4</v>
      </c>
      <c r="V4" s="20" t="s">
        <v>6</v>
      </c>
      <c r="W4" s="21" t="s">
        <v>2</v>
      </c>
      <c r="X4" s="21" t="s">
        <v>3</v>
      </c>
      <c r="Y4" s="23" t="s">
        <v>4</v>
      </c>
    </row>
    <row r="5" spans="1:25" ht="15.5" x14ac:dyDescent="0.35">
      <c r="A5" s="3">
        <v>45252</v>
      </c>
      <c r="B5" s="4">
        <f t="shared" ref="B5:B12" si="0">SUM(F5,J5,N5,R5,V5)</f>
        <v>88</v>
      </c>
      <c r="C5" s="4">
        <f t="shared" ref="C5:C16" si="1">SUM(G5,K5,O5,S5,W5)</f>
        <v>0</v>
      </c>
      <c r="D5" s="4">
        <f t="shared" ref="D5:D16" si="2">SUM(H5,L5,P5,T5,X5)</f>
        <v>3</v>
      </c>
      <c r="E5" s="5">
        <f t="shared" ref="E5:E16" si="3">SUM(B5:D5)</f>
        <v>91</v>
      </c>
      <c r="F5" s="7">
        <f t="shared" ref="F5:F17" si="4">SUM(F22,F39,F56,F79)</f>
        <v>2</v>
      </c>
      <c r="G5" s="7">
        <f>SUM(G22,G48,G65,G88)</f>
        <v>0</v>
      </c>
      <c r="H5" s="7">
        <f t="shared" ref="H5:L5" si="5">SUM(H22,H39,H56,H79)</f>
        <v>2</v>
      </c>
      <c r="I5" s="5">
        <f t="shared" si="5"/>
        <v>4</v>
      </c>
      <c r="J5" s="7">
        <f t="shared" si="5"/>
        <v>2</v>
      </c>
      <c r="K5" s="7">
        <f t="shared" si="5"/>
        <v>0</v>
      </c>
      <c r="L5" s="7">
        <f t="shared" si="5"/>
        <v>0</v>
      </c>
      <c r="M5" s="5">
        <f t="shared" ref="M5:M16" si="6">SUM(J5:L5)</f>
        <v>2</v>
      </c>
      <c r="N5" s="4">
        <f t="shared" ref="N5:P5" si="7">SUM(N22,N39,N56,N79)</f>
        <v>4</v>
      </c>
      <c r="O5" s="4">
        <f t="shared" si="7"/>
        <v>0</v>
      </c>
      <c r="P5" s="4">
        <f t="shared" si="7"/>
        <v>1</v>
      </c>
      <c r="Q5" s="5">
        <f t="shared" ref="Q5:Q16" si="8">SUM(N5:P5)</f>
        <v>5</v>
      </c>
      <c r="R5" s="4">
        <f t="shared" ref="R5:T5" si="9">SUM(R22,R39,R56,R79)</f>
        <v>2</v>
      </c>
      <c r="S5" s="4">
        <f t="shared" si="9"/>
        <v>0</v>
      </c>
      <c r="T5" s="4">
        <f t="shared" si="9"/>
        <v>0</v>
      </c>
      <c r="U5" s="5">
        <f t="shared" ref="U5:U16" si="10">SUM(R5:T5)</f>
        <v>2</v>
      </c>
      <c r="V5" s="4">
        <f t="shared" ref="V5" si="11">SUM(V22,V39,V56,V79,B96,C96,I96,J96)</f>
        <v>78</v>
      </c>
      <c r="W5" s="4">
        <f t="shared" ref="W5" si="12">SUM(W22,W39,W56,W79,D96,K96)</f>
        <v>0</v>
      </c>
      <c r="X5" s="4">
        <f t="shared" ref="X5" si="13">SUM(X22,X39,X56,X79,E96,L96)</f>
        <v>0</v>
      </c>
      <c r="Y5" s="4">
        <f t="shared" ref="Y5:Y16" si="14">SUM(V5:X5)</f>
        <v>78</v>
      </c>
    </row>
    <row r="6" spans="1:25" ht="15.5" x14ac:dyDescent="0.35">
      <c r="A6" s="3">
        <v>45282</v>
      </c>
      <c r="B6" s="4">
        <f t="shared" si="0"/>
        <v>132</v>
      </c>
      <c r="C6" s="4">
        <f t="shared" si="1"/>
        <v>0</v>
      </c>
      <c r="D6" s="4">
        <f t="shared" si="2"/>
        <v>0</v>
      </c>
      <c r="E6" s="5">
        <f t="shared" si="3"/>
        <v>132</v>
      </c>
      <c r="F6" s="7">
        <f t="shared" si="4"/>
        <v>0</v>
      </c>
      <c r="G6" s="7">
        <f>SUM(G23,G49,G66,G89)</f>
        <v>0</v>
      </c>
      <c r="H6" s="7">
        <f t="shared" ref="H6:L6" si="15">SUM(H23,H40,H57,H80)</f>
        <v>0</v>
      </c>
      <c r="I6" s="5">
        <f t="shared" si="15"/>
        <v>0</v>
      </c>
      <c r="J6" s="7">
        <f t="shared" si="15"/>
        <v>3</v>
      </c>
      <c r="K6" s="7">
        <f t="shared" si="15"/>
        <v>0</v>
      </c>
      <c r="L6" s="7">
        <f t="shared" si="15"/>
        <v>0</v>
      </c>
      <c r="M6" s="5">
        <f t="shared" si="6"/>
        <v>3</v>
      </c>
      <c r="N6" s="4">
        <f t="shared" ref="N6:P6" si="16">SUM(N23,N40,N57,N80)</f>
        <v>0</v>
      </c>
      <c r="O6" s="4">
        <f t="shared" si="16"/>
        <v>0</v>
      </c>
      <c r="P6" s="4">
        <f t="shared" si="16"/>
        <v>0</v>
      </c>
      <c r="Q6" s="5">
        <f t="shared" si="8"/>
        <v>0</v>
      </c>
      <c r="R6" s="4">
        <f t="shared" ref="R6:T6" si="17">SUM(R23,R40,R57,R80)</f>
        <v>3</v>
      </c>
      <c r="S6" s="4">
        <f t="shared" si="17"/>
        <v>0</v>
      </c>
      <c r="T6" s="4">
        <f t="shared" si="17"/>
        <v>0</v>
      </c>
      <c r="U6" s="5">
        <f t="shared" si="10"/>
        <v>3</v>
      </c>
      <c r="V6" s="4">
        <f t="shared" ref="V6:V12" si="18">SUM(V23,V40,V57,B97,C97,I97,J97)</f>
        <v>126</v>
      </c>
      <c r="W6" s="4">
        <f>SUM(W23,W40,W57,W80,D98,K98)</f>
        <v>0</v>
      </c>
      <c r="X6" s="4">
        <f>SUM(X23,X40,X57,X80,E98,L98)</f>
        <v>0</v>
      </c>
      <c r="Y6" s="4">
        <f t="shared" si="14"/>
        <v>126</v>
      </c>
    </row>
    <row r="7" spans="1:25" ht="15.5" x14ac:dyDescent="0.35">
      <c r="A7" s="3">
        <v>45313</v>
      </c>
      <c r="B7" s="4">
        <f t="shared" si="0"/>
        <v>177</v>
      </c>
      <c r="C7" s="4">
        <f t="shared" si="1"/>
        <v>0</v>
      </c>
      <c r="D7" s="4">
        <f t="shared" si="2"/>
        <v>2</v>
      </c>
      <c r="E7" s="5">
        <f t="shared" si="3"/>
        <v>179</v>
      </c>
      <c r="F7" s="7">
        <f t="shared" si="4"/>
        <v>0</v>
      </c>
      <c r="G7" s="7">
        <f>SUM(G24,G50,G67,G90)</f>
        <v>0</v>
      </c>
      <c r="H7" s="7">
        <f t="shared" ref="H7:L7" si="19">SUM(H24,H41,H58,H81)</f>
        <v>0</v>
      </c>
      <c r="I7" s="5">
        <f t="shared" si="19"/>
        <v>0</v>
      </c>
      <c r="J7" s="7">
        <f t="shared" si="19"/>
        <v>6</v>
      </c>
      <c r="K7" s="7">
        <f t="shared" si="19"/>
        <v>0</v>
      </c>
      <c r="L7" s="7">
        <f t="shared" si="19"/>
        <v>2</v>
      </c>
      <c r="M7" s="5">
        <f t="shared" si="6"/>
        <v>8</v>
      </c>
      <c r="N7" s="4">
        <f t="shared" ref="N7:P7" si="20">SUM(N24,N41,N58,N81)</f>
        <v>2</v>
      </c>
      <c r="O7" s="4">
        <f t="shared" si="20"/>
        <v>0</v>
      </c>
      <c r="P7" s="4">
        <f t="shared" si="20"/>
        <v>0</v>
      </c>
      <c r="Q7" s="5">
        <f t="shared" si="8"/>
        <v>2</v>
      </c>
      <c r="R7" s="4">
        <f t="shared" ref="R7:T7" si="21">SUM(R24,R41,R58,R81)</f>
        <v>0</v>
      </c>
      <c r="S7" s="4">
        <f t="shared" si="21"/>
        <v>0</v>
      </c>
      <c r="T7" s="4">
        <f t="shared" si="21"/>
        <v>0</v>
      </c>
      <c r="U7" s="5">
        <f t="shared" si="10"/>
        <v>0</v>
      </c>
      <c r="V7" s="4">
        <f t="shared" si="18"/>
        <v>169</v>
      </c>
      <c r="W7" s="4">
        <f>SUM(W24,W41,W58,W81,D105,K105)</f>
        <v>0</v>
      </c>
      <c r="X7" s="4">
        <f>SUM(X24,X41,X58,X81,E105,L105)</f>
        <v>0</v>
      </c>
      <c r="Y7" s="4">
        <f t="shared" si="14"/>
        <v>169</v>
      </c>
    </row>
    <row r="8" spans="1:25" ht="15.5" x14ac:dyDescent="0.35">
      <c r="A8" s="3">
        <v>45344</v>
      </c>
      <c r="B8" s="4">
        <f t="shared" si="0"/>
        <v>107</v>
      </c>
      <c r="C8" s="4">
        <f t="shared" si="1"/>
        <v>0</v>
      </c>
      <c r="D8" s="4">
        <f t="shared" si="2"/>
        <v>4</v>
      </c>
      <c r="E8" s="5">
        <f t="shared" si="3"/>
        <v>111</v>
      </c>
      <c r="F8" s="7">
        <f t="shared" si="4"/>
        <v>1</v>
      </c>
      <c r="G8" s="7">
        <f t="shared" ref="G8:G17" si="22">SUM(G25,G82)</f>
        <v>0</v>
      </c>
      <c r="H8" s="7">
        <f t="shared" ref="H8:L8" si="23">SUM(H25,H42,H59,H82)</f>
        <v>2</v>
      </c>
      <c r="I8" s="5">
        <f t="shared" si="23"/>
        <v>3</v>
      </c>
      <c r="J8" s="7">
        <f t="shared" si="23"/>
        <v>2</v>
      </c>
      <c r="K8" s="7">
        <f t="shared" si="23"/>
        <v>0</v>
      </c>
      <c r="L8" s="7">
        <f t="shared" si="23"/>
        <v>2</v>
      </c>
      <c r="M8" s="5">
        <f t="shared" si="6"/>
        <v>4</v>
      </c>
      <c r="N8" s="4">
        <f t="shared" ref="N8:P8" si="24">SUM(N25,N42,N59,N82)</f>
        <v>1</v>
      </c>
      <c r="O8" s="4">
        <f t="shared" si="24"/>
        <v>0</v>
      </c>
      <c r="P8" s="4">
        <f t="shared" si="24"/>
        <v>0</v>
      </c>
      <c r="Q8" s="5">
        <f t="shared" si="8"/>
        <v>1</v>
      </c>
      <c r="R8" s="4">
        <f t="shared" ref="R8:T8" si="25">SUM(R25,R42,R59,R82)</f>
        <v>0</v>
      </c>
      <c r="S8" s="4">
        <f t="shared" si="25"/>
        <v>0</v>
      </c>
      <c r="T8" s="4">
        <f t="shared" si="25"/>
        <v>0</v>
      </c>
      <c r="U8" s="5">
        <f t="shared" si="10"/>
        <v>0</v>
      </c>
      <c r="V8" s="4">
        <f t="shared" si="18"/>
        <v>103</v>
      </c>
      <c r="W8" s="4">
        <f>SUM(W25,W42,W59,W82,D106,K106)</f>
        <v>0</v>
      </c>
      <c r="X8" s="4">
        <f>SUM(X25,X42,X59,X82,E106,L106)</f>
        <v>0</v>
      </c>
      <c r="Y8" s="4">
        <f t="shared" si="14"/>
        <v>103</v>
      </c>
    </row>
    <row r="9" spans="1:25" ht="15.5" x14ac:dyDescent="0.35">
      <c r="A9" s="3">
        <v>45373</v>
      </c>
      <c r="B9" s="4">
        <f t="shared" si="0"/>
        <v>86</v>
      </c>
      <c r="C9" s="4">
        <f t="shared" si="1"/>
        <v>0</v>
      </c>
      <c r="D9" s="4">
        <f t="shared" si="2"/>
        <v>2</v>
      </c>
      <c r="E9" s="5">
        <f t="shared" si="3"/>
        <v>88</v>
      </c>
      <c r="F9" s="7">
        <f t="shared" si="4"/>
        <v>0</v>
      </c>
      <c r="G9" s="7">
        <f t="shared" si="22"/>
        <v>0</v>
      </c>
      <c r="H9" s="7">
        <f t="shared" ref="H9:L9" si="26">SUM(H26,H43,H60,H83)</f>
        <v>0</v>
      </c>
      <c r="I9" s="5">
        <f t="shared" si="26"/>
        <v>0</v>
      </c>
      <c r="J9" s="7">
        <f t="shared" si="26"/>
        <v>3</v>
      </c>
      <c r="K9" s="7">
        <f t="shared" si="26"/>
        <v>0</v>
      </c>
      <c r="L9" s="7">
        <f t="shared" si="26"/>
        <v>1</v>
      </c>
      <c r="M9" s="5">
        <f t="shared" si="6"/>
        <v>4</v>
      </c>
      <c r="N9" s="4">
        <f t="shared" ref="N9:P9" si="27">SUM(N26,N43,N60,N83)</f>
        <v>3</v>
      </c>
      <c r="O9" s="4">
        <f t="shared" si="27"/>
        <v>0</v>
      </c>
      <c r="P9" s="4">
        <f t="shared" si="27"/>
        <v>0</v>
      </c>
      <c r="Q9" s="5">
        <f t="shared" si="8"/>
        <v>3</v>
      </c>
      <c r="R9" s="4">
        <f t="shared" ref="R9:T9" si="28">SUM(R26,R43,R60,R83)</f>
        <v>0</v>
      </c>
      <c r="S9" s="4">
        <f t="shared" si="28"/>
        <v>0</v>
      </c>
      <c r="T9" s="4">
        <f t="shared" si="28"/>
        <v>0</v>
      </c>
      <c r="U9" s="5">
        <f t="shared" si="10"/>
        <v>0</v>
      </c>
      <c r="V9" s="4">
        <f t="shared" si="18"/>
        <v>80</v>
      </c>
      <c r="W9" s="4">
        <f t="shared" ref="W9:W16" si="29">SUM(W26,W43,W60,W83,D100,K100)</f>
        <v>0</v>
      </c>
      <c r="X9" s="4">
        <f t="shared" ref="X9:X16" si="30">SUM(X26,X43,X60,X83,E100,L100)</f>
        <v>1</v>
      </c>
      <c r="Y9" s="4">
        <f t="shared" si="14"/>
        <v>81</v>
      </c>
    </row>
    <row r="10" spans="1:25" ht="15.5" x14ac:dyDescent="0.35">
      <c r="A10" s="3">
        <v>45404</v>
      </c>
      <c r="B10" s="4">
        <f t="shared" si="0"/>
        <v>97</v>
      </c>
      <c r="C10" s="4">
        <f t="shared" si="1"/>
        <v>0</v>
      </c>
      <c r="D10" s="4">
        <f t="shared" si="2"/>
        <v>0</v>
      </c>
      <c r="E10" s="5">
        <f t="shared" si="3"/>
        <v>97</v>
      </c>
      <c r="F10" s="7">
        <f t="shared" si="4"/>
        <v>2</v>
      </c>
      <c r="G10" s="7">
        <f t="shared" si="22"/>
        <v>0</v>
      </c>
      <c r="H10" s="7">
        <f t="shared" ref="H10:L10" si="31">SUM(H27,H44,H61,H84)</f>
        <v>0</v>
      </c>
      <c r="I10" s="5">
        <f t="shared" si="31"/>
        <v>2</v>
      </c>
      <c r="J10" s="7">
        <f t="shared" si="31"/>
        <v>3</v>
      </c>
      <c r="K10" s="7">
        <f t="shared" si="31"/>
        <v>0</v>
      </c>
      <c r="L10" s="7">
        <f t="shared" si="31"/>
        <v>0</v>
      </c>
      <c r="M10" s="5">
        <f t="shared" si="6"/>
        <v>3</v>
      </c>
      <c r="N10" s="4">
        <f t="shared" ref="N10:P10" si="32">SUM(N27,N44,N61,N84)</f>
        <v>2</v>
      </c>
      <c r="O10" s="4">
        <f t="shared" si="32"/>
        <v>0</v>
      </c>
      <c r="P10" s="4">
        <f t="shared" si="32"/>
        <v>0</v>
      </c>
      <c r="Q10" s="5">
        <f t="shared" si="8"/>
        <v>2</v>
      </c>
      <c r="R10" s="4">
        <f t="shared" ref="R10:T10" si="33">SUM(R27,R44,R61,R84)</f>
        <v>0</v>
      </c>
      <c r="S10" s="4">
        <f t="shared" si="33"/>
        <v>0</v>
      </c>
      <c r="T10" s="4">
        <f t="shared" si="33"/>
        <v>0</v>
      </c>
      <c r="U10" s="5">
        <f t="shared" si="10"/>
        <v>0</v>
      </c>
      <c r="V10" s="4">
        <f t="shared" si="18"/>
        <v>90</v>
      </c>
      <c r="W10" s="4">
        <f t="shared" si="29"/>
        <v>0</v>
      </c>
      <c r="X10" s="4">
        <f t="shared" si="30"/>
        <v>0</v>
      </c>
      <c r="Y10" s="4">
        <f t="shared" si="14"/>
        <v>90</v>
      </c>
    </row>
    <row r="11" spans="1:25" ht="15.5" x14ac:dyDescent="0.35">
      <c r="A11" s="3">
        <v>45434</v>
      </c>
      <c r="B11" s="4">
        <f t="shared" si="0"/>
        <v>125</v>
      </c>
      <c r="C11" s="4">
        <f t="shared" si="1"/>
        <v>0</v>
      </c>
      <c r="D11" s="4">
        <f t="shared" si="2"/>
        <v>1</v>
      </c>
      <c r="E11" s="5">
        <f t="shared" si="3"/>
        <v>126</v>
      </c>
      <c r="F11" s="7">
        <f t="shared" si="4"/>
        <v>1</v>
      </c>
      <c r="G11" s="7">
        <f t="shared" si="22"/>
        <v>0</v>
      </c>
      <c r="H11" s="7">
        <f t="shared" ref="H11:L11" si="34">SUM(H28,H45,H62,H85)</f>
        <v>0</v>
      </c>
      <c r="I11" s="5">
        <f t="shared" si="34"/>
        <v>1</v>
      </c>
      <c r="J11" s="7">
        <f t="shared" si="34"/>
        <v>2</v>
      </c>
      <c r="K11" s="7">
        <f t="shared" si="34"/>
        <v>0</v>
      </c>
      <c r="L11" s="7">
        <f t="shared" si="34"/>
        <v>1</v>
      </c>
      <c r="M11" s="5">
        <f t="shared" si="6"/>
        <v>3</v>
      </c>
      <c r="N11" s="4">
        <f t="shared" ref="N11:P11" si="35">SUM(N28,N45,N62,N85)</f>
        <v>1</v>
      </c>
      <c r="O11" s="4">
        <f t="shared" si="35"/>
        <v>0</v>
      </c>
      <c r="P11" s="4">
        <f t="shared" si="35"/>
        <v>0</v>
      </c>
      <c r="Q11" s="5">
        <f t="shared" si="8"/>
        <v>1</v>
      </c>
      <c r="R11" s="4">
        <f t="shared" ref="R11:T11" si="36">SUM(R28,R45,R62,R85)</f>
        <v>0</v>
      </c>
      <c r="S11" s="4">
        <f t="shared" si="36"/>
        <v>0</v>
      </c>
      <c r="T11" s="4">
        <f t="shared" si="36"/>
        <v>0</v>
      </c>
      <c r="U11" s="5">
        <f t="shared" si="10"/>
        <v>0</v>
      </c>
      <c r="V11" s="4">
        <f t="shared" si="18"/>
        <v>121</v>
      </c>
      <c r="W11" s="4">
        <f t="shared" si="29"/>
        <v>0</v>
      </c>
      <c r="X11" s="4">
        <f t="shared" si="30"/>
        <v>0</v>
      </c>
      <c r="Y11" s="4">
        <f t="shared" si="14"/>
        <v>121</v>
      </c>
    </row>
    <row r="12" spans="1:25" ht="15.5" x14ac:dyDescent="0.35">
      <c r="A12" s="3">
        <v>45465</v>
      </c>
      <c r="B12" s="4">
        <f t="shared" si="0"/>
        <v>93</v>
      </c>
      <c r="C12" s="4">
        <f t="shared" si="1"/>
        <v>0</v>
      </c>
      <c r="D12" s="4">
        <f t="shared" si="2"/>
        <v>2</v>
      </c>
      <c r="E12" s="5">
        <f t="shared" si="3"/>
        <v>95</v>
      </c>
      <c r="F12" s="7">
        <f t="shared" si="4"/>
        <v>0</v>
      </c>
      <c r="G12" s="7">
        <f t="shared" si="22"/>
        <v>0</v>
      </c>
      <c r="H12" s="7">
        <f t="shared" ref="H12:L12" si="37">SUM(H29,H46,H63,H86)</f>
        <v>0</v>
      </c>
      <c r="I12" s="5">
        <f t="shared" si="37"/>
        <v>0</v>
      </c>
      <c r="J12" s="7">
        <f t="shared" si="37"/>
        <v>2</v>
      </c>
      <c r="K12" s="7">
        <f t="shared" si="37"/>
        <v>0</v>
      </c>
      <c r="L12" s="7">
        <f t="shared" si="37"/>
        <v>0</v>
      </c>
      <c r="M12" s="5">
        <f t="shared" si="6"/>
        <v>2</v>
      </c>
      <c r="N12" s="4">
        <f t="shared" ref="N12:P12" si="38">SUM(N29,N46,N63,N86)</f>
        <v>1</v>
      </c>
      <c r="O12" s="4">
        <f t="shared" si="38"/>
        <v>0</v>
      </c>
      <c r="P12" s="4">
        <f t="shared" si="38"/>
        <v>0</v>
      </c>
      <c r="Q12" s="5">
        <f t="shared" si="8"/>
        <v>1</v>
      </c>
      <c r="R12" s="4">
        <f t="shared" ref="R12:T12" si="39">SUM(R29,R46,R63,R86)</f>
        <v>1</v>
      </c>
      <c r="S12" s="4">
        <f t="shared" si="39"/>
        <v>0</v>
      </c>
      <c r="T12" s="4">
        <f t="shared" si="39"/>
        <v>0</v>
      </c>
      <c r="U12" s="5">
        <f t="shared" si="10"/>
        <v>1</v>
      </c>
      <c r="V12" s="4">
        <f t="shared" si="18"/>
        <v>89</v>
      </c>
      <c r="W12" s="4">
        <f t="shared" si="29"/>
        <v>0</v>
      </c>
      <c r="X12" s="4">
        <f t="shared" si="30"/>
        <v>2</v>
      </c>
      <c r="Y12" s="4">
        <f t="shared" si="14"/>
        <v>91</v>
      </c>
    </row>
    <row r="13" spans="1:25" ht="15.5" x14ac:dyDescent="0.35">
      <c r="A13" s="3">
        <v>45495</v>
      </c>
      <c r="B13" s="4">
        <f>SUM(F13,J13,N13,R13,V13)</f>
        <v>99</v>
      </c>
      <c r="C13" s="4">
        <f t="shared" si="1"/>
        <v>1</v>
      </c>
      <c r="D13" s="4">
        <f t="shared" si="2"/>
        <v>5</v>
      </c>
      <c r="E13" s="5">
        <f t="shared" si="3"/>
        <v>105</v>
      </c>
      <c r="F13" s="7">
        <f t="shared" si="4"/>
        <v>0</v>
      </c>
      <c r="G13" s="7">
        <f t="shared" si="22"/>
        <v>0</v>
      </c>
      <c r="H13" s="7">
        <f t="shared" ref="H13:L13" si="40">SUM(H30,H47,H64,H87)</f>
        <v>0</v>
      </c>
      <c r="I13" s="5">
        <f t="shared" si="40"/>
        <v>0</v>
      </c>
      <c r="J13" s="7">
        <f t="shared" si="40"/>
        <v>2</v>
      </c>
      <c r="K13" s="7">
        <f t="shared" si="40"/>
        <v>1</v>
      </c>
      <c r="L13" s="7">
        <f t="shared" si="40"/>
        <v>0</v>
      </c>
      <c r="M13" s="5">
        <f t="shared" si="6"/>
        <v>3</v>
      </c>
      <c r="N13" s="4">
        <f t="shared" ref="N13:P13" si="41">SUM(N30,N47,N64,N87)</f>
        <v>1</v>
      </c>
      <c r="O13" s="4">
        <f t="shared" si="41"/>
        <v>0</v>
      </c>
      <c r="P13" s="4">
        <f t="shared" si="41"/>
        <v>0</v>
      </c>
      <c r="Q13" s="5">
        <f t="shared" si="8"/>
        <v>1</v>
      </c>
      <c r="R13" s="4">
        <f t="shared" ref="R13:T13" si="42">SUM(R30,R47,R64,R87)</f>
        <v>1</v>
      </c>
      <c r="S13" s="4">
        <f t="shared" si="42"/>
        <v>0</v>
      </c>
      <c r="T13" s="4">
        <f t="shared" si="42"/>
        <v>0</v>
      </c>
      <c r="U13" s="5">
        <f t="shared" si="10"/>
        <v>1</v>
      </c>
      <c r="V13" s="4">
        <f>SUM(V30,V47,V64,B104,C104,I104,J104)</f>
        <v>95</v>
      </c>
      <c r="W13" s="4">
        <f t="shared" si="29"/>
        <v>0</v>
      </c>
      <c r="X13" s="4">
        <f t="shared" si="30"/>
        <v>5</v>
      </c>
      <c r="Y13" s="4">
        <f t="shared" si="14"/>
        <v>100</v>
      </c>
    </row>
    <row r="14" spans="1:25" ht="15.5" x14ac:dyDescent="0.35">
      <c r="A14" s="3">
        <v>45526</v>
      </c>
      <c r="B14" s="4">
        <f>SUM(F14,J14,N14,R14,V14)</f>
        <v>71</v>
      </c>
      <c r="C14" s="4">
        <f t="shared" si="1"/>
        <v>0</v>
      </c>
      <c r="D14" s="4">
        <f t="shared" si="2"/>
        <v>0</v>
      </c>
      <c r="E14" s="5">
        <f t="shared" si="3"/>
        <v>71</v>
      </c>
      <c r="F14" s="7">
        <f t="shared" si="4"/>
        <v>0</v>
      </c>
      <c r="G14" s="7">
        <f t="shared" si="22"/>
        <v>0</v>
      </c>
      <c r="H14" s="7">
        <f t="shared" ref="H14:L14" si="43">SUM(H31,H48,H65,H88)</f>
        <v>0</v>
      </c>
      <c r="I14" s="5">
        <f t="shared" si="43"/>
        <v>0</v>
      </c>
      <c r="J14" s="7">
        <f t="shared" si="43"/>
        <v>2</v>
      </c>
      <c r="K14" s="7">
        <f t="shared" si="43"/>
        <v>0</v>
      </c>
      <c r="L14" s="7">
        <f t="shared" si="43"/>
        <v>0</v>
      </c>
      <c r="M14" s="5">
        <f t="shared" si="6"/>
        <v>2</v>
      </c>
      <c r="N14" s="4">
        <f t="shared" ref="N14:P14" si="44">SUM(N31,N48,N65,N88)</f>
        <v>2</v>
      </c>
      <c r="O14" s="4">
        <f t="shared" si="44"/>
        <v>0</v>
      </c>
      <c r="P14" s="4">
        <f t="shared" si="44"/>
        <v>0</v>
      </c>
      <c r="Q14" s="5">
        <f t="shared" si="8"/>
        <v>2</v>
      </c>
      <c r="R14" s="4">
        <f t="shared" ref="R14:T14" si="45">SUM(R31,R48,R65,R88)</f>
        <v>0</v>
      </c>
      <c r="S14" s="4">
        <f t="shared" si="45"/>
        <v>0</v>
      </c>
      <c r="T14" s="4">
        <f t="shared" si="45"/>
        <v>0</v>
      </c>
      <c r="U14" s="5">
        <f t="shared" si="10"/>
        <v>0</v>
      </c>
      <c r="V14" s="4">
        <f>SUM(V31,V48,V65,B105,C105,I105,J105)</f>
        <v>67</v>
      </c>
      <c r="W14" s="4">
        <f t="shared" si="29"/>
        <v>0</v>
      </c>
      <c r="X14" s="4">
        <f t="shared" si="30"/>
        <v>0</v>
      </c>
      <c r="Y14" s="4">
        <f t="shared" si="14"/>
        <v>67</v>
      </c>
    </row>
    <row r="15" spans="1:25" ht="15.5" x14ac:dyDescent="0.35">
      <c r="A15" s="3">
        <v>45557</v>
      </c>
      <c r="B15" s="4">
        <f>SUM(F15,J15,N15,R15,V15)</f>
        <v>62</v>
      </c>
      <c r="C15" s="4">
        <f t="shared" si="1"/>
        <v>0</v>
      </c>
      <c r="D15" s="4">
        <f t="shared" si="2"/>
        <v>0</v>
      </c>
      <c r="E15" s="5">
        <f t="shared" si="3"/>
        <v>62</v>
      </c>
      <c r="F15" s="7">
        <f t="shared" si="4"/>
        <v>1</v>
      </c>
      <c r="G15" s="7">
        <f t="shared" si="22"/>
        <v>0</v>
      </c>
      <c r="H15" s="7">
        <f t="shared" ref="H15:L15" si="46">SUM(H32,H49,H66,H89)</f>
        <v>0</v>
      </c>
      <c r="I15" s="5">
        <f t="shared" si="46"/>
        <v>1</v>
      </c>
      <c r="J15" s="7">
        <f t="shared" si="46"/>
        <v>1</v>
      </c>
      <c r="K15" s="7">
        <f t="shared" si="46"/>
        <v>0</v>
      </c>
      <c r="L15" s="7">
        <f t="shared" si="46"/>
        <v>0</v>
      </c>
      <c r="M15" s="5">
        <f t="shared" si="6"/>
        <v>1</v>
      </c>
      <c r="N15" s="4">
        <f t="shared" ref="N15:P15" si="47">SUM(N32,N49,N66,N89)</f>
        <v>1</v>
      </c>
      <c r="O15" s="4">
        <f t="shared" si="47"/>
        <v>0</v>
      </c>
      <c r="P15" s="4">
        <f t="shared" si="47"/>
        <v>0</v>
      </c>
      <c r="Q15" s="5">
        <f t="shared" si="8"/>
        <v>1</v>
      </c>
      <c r="R15" s="4">
        <f t="shared" ref="R15:T15" si="48">SUM(R32,R49,R66,R89)</f>
        <v>0</v>
      </c>
      <c r="S15" s="4">
        <f t="shared" si="48"/>
        <v>0</v>
      </c>
      <c r="T15" s="4">
        <f t="shared" si="48"/>
        <v>0</v>
      </c>
      <c r="U15" s="5">
        <f t="shared" si="10"/>
        <v>0</v>
      </c>
      <c r="V15" s="4">
        <f>SUM(V32,V49,V66,B106,C106,I106,J106)</f>
        <v>59</v>
      </c>
      <c r="W15" s="4">
        <f t="shared" si="29"/>
        <v>0</v>
      </c>
      <c r="X15" s="4">
        <f t="shared" si="30"/>
        <v>0</v>
      </c>
      <c r="Y15" s="4">
        <f t="shared" si="14"/>
        <v>59</v>
      </c>
    </row>
    <row r="16" spans="1:25" ht="15.5" x14ac:dyDescent="0.35">
      <c r="A16" s="3">
        <v>45587</v>
      </c>
      <c r="B16" s="4">
        <f>SUM(F16,J16,N16,R16,V16)</f>
        <v>86</v>
      </c>
      <c r="C16" s="4">
        <f t="shared" si="1"/>
        <v>1</v>
      </c>
      <c r="D16" s="4">
        <f t="shared" si="2"/>
        <v>0</v>
      </c>
      <c r="E16" s="5">
        <f t="shared" si="3"/>
        <v>87</v>
      </c>
      <c r="F16" s="7">
        <f t="shared" si="4"/>
        <v>0</v>
      </c>
      <c r="G16" s="7">
        <f t="shared" si="22"/>
        <v>0</v>
      </c>
      <c r="H16" s="7">
        <f t="shared" ref="H16:L16" si="49">SUM(H33,H50,H67,H90)</f>
        <v>0</v>
      </c>
      <c r="I16" s="5">
        <f t="shared" si="49"/>
        <v>0</v>
      </c>
      <c r="J16" s="7">
        <f t="shared" si="49"/>
        <v>3</v>
      </c>
      <c r="K16" s="7">
        <f t="shared" si="49"/>
        <v>0</v>
      </c>
      <c r="L16" s="7">
        <f t="shared" si="49"/>
        <v>0</v>
      </c>
      <c r="M16" s="5">
        <f t="shared" si="6"/>
        <v>3</v>
      </c>
      <c r="N16" s="4">
        <f t="shared" ref="N16:P16" si="50">SUM(N33,N50,N67,N90)</f>
        <v>1</v>
      </c>
      <c r="O16" s="4">
        <f t="shared" si="50"/>
        <v>1</v>
      </c>
      <c r="P16" s="4">
        <f t="shared" si="50"/>
        <v>0</v>
      </c>
      <c r="Q16" s="5">
        <f t="shared" si="8"/>
        <v>2</v>
      </c>
      <c r="R16" s="4">
        <f t="shared" ref="R16:T16" si="51">SUM(R33,R50,R67,R90)</f>
        <v>0</v>
      </c>
      <c r="S16" s="4">
        <f t="shared" si="51"/>
        <v>0</v>
      </c>
      <c r="T16" s="4">
        <f t="shared" si="51"/>
        <v>0</v>
      </c>
      <c r="U16" s="5">
        <f t="shared" si="10"/>
        <v>0</v>
      </c>
      <c r="V16" s="4">
        <f>SUM(V33,V50,V67,B107,C107,I107,J107)</f>
        <v>82</v>
      </c>
      <c r="W16" s="4">
        <f t="shared" si="29"/>
        <v>0</v>
      </c>
      <c r="X16" s="4">
        <f t="shared" si="30"/>
        <v>0</v>
      </c>
      <c r="Y16" s="4">
        <f t="shared" si="14"/>
        <v>82</v>
      </c>
    </row>
    <row r="17" spans="1:25" ht="15.5" x14ac:dyDescent="0.35">
      <c r="A17" s="3">
        <v>45618</v>
      </c>
      <c r="B17" s="4">
        <f>SUM(F17,J17,N17,R17,V17)</f>
        <v>76</v>
      </c>
      <c r="C17" s="4">
        <f t="shared" ref="C17" si="52">SUM(G17,K17,O17,S17,W17)</f>
        <v>3</v>
      </c>
      <c r="D17" s="4">
        <f t="shared" ref="D17" si="53">SUM(H17,L17,P17,T17,X17)</f>
        <v>0</v>
      </c>
      <c r="E17" s="5">
        <f t="shared" ref="E17" si="54">SUM(B17:D17)</f>
        <v>79</v>
      </c>
      <c r="F17" s="7">
        <f t="shared" si="4"/>
        <v>0</v>
      </c>
      <c r="G17" s="7">
        <f t="shared" si="22"/>
        <v>0</v>
      </c>
      <c r="H17" s="7">
        <f t="shared" ref="H17:L17" si="55">SUM(H34,H51,H68,H91)</f>
        <v>0</v>
      </c>
      <c r="I17" s="5">
        <f t="shared" si="55"/>
        <v>0</v>
      </c>
      <c r="J17" s="7">
        <f t="shared" si="55"/>
        <v>2</v>
      </c>
      <c r="K17" s="7">
        <f t="shared" si="55"/>
        <v>2</v>
      </c>
      <c r="L17" s="7">
        <f t="shared" si="55"/>
        <v>0</v>
      </c>
      <c r="M17" s="5">
        <f t="shared" ref="M17" si="56">SUM(J17:L17)</f>
        <v>4</v>
      </c>
      <c r="N17" s="4">
        <f t="shared" ref="N17:P17" si="57">SUM(N34,N51,N68,N91)</f>
        <v>1</v>
      </c>
      <c r="O17" s="4">
        <f t="shared" si="57"/>
        <v>0</v>
      </c>
      <c r="P17" s="4">
        <f t="shared" si="57"/>
        <v>0</v>
      </c>
      <c r="Q17" s="5">
        <f t="shared" ref="Q17" si="58">SUM(N17:P17)</f>
        <v>1</v>
      </c>
      <c r="R17" s="4">
        <f t="shared" ref="R17:T17" si="59">SUM(R34,R51,R68,R91)</f>
        <v>1</v>
      </c>
      <c r="S17" s="4">
        <f t="shared" si="59"/>
        <v>0</v>
      </c>
      <c r="T17" s="4">
        <f t="shared" si="59"/>
        <v>0</v>
      </c>
      <c r="U17" s="5">
        <f t="shared" ref="U17" si="60">SUM(R17:T17)</f>
        <v>1</v>
      </c>
      <c r="V17" s="4">
        <f>SUM(V34,V51,V68,B108,C108,I108,J108)</f>
        <v>72</v>
      </c>
      <c r="W17" s="4">
        <f t="shared" ref="W17:X17" si="61">SUM(W34,W51,W68,W91,D108,K108)</f>
        <v>1</v>
      </c>
      <c r="X17" s="4">
        <f t="shared" si="61"/>
        <v>0</v>
      </c>
      <c r="Y17" s="4">
        <f t="shared" ref="Y17" si="62">SUM(V17:X17)</f>
        <v>73</v>
      </c>
    </row>
    <row r="18" spans="1:25" ht="16" thickBot="1" x14ac:dyDescent="0.4">
      <c r="A18" s="8"/>
      <c r="B18" s="9"/>
      <c r="C18" s="9"/>
      <c r="D18" s="9"/>
      <c r="E18" s="10"/>
      <c r="F18" s="9"/>
      <c r="G18" s="9"/>
      <c r="H18" s="9"/>
      <c r="I18" s="10"/>
      <c r="J18" s="9"/>
      <c r="K18" s="9"/>
      <c r="L18" s="9"/>
      <c r="M18" s="10"/>
      <c r="N18" s="9"/>
      <c r="O18" s="9"/>
      <c r="P18" s="9"/>
      <c r="Q18" s="10"/>
      <c r="R18" s="9"/>
      <c r="S18" s="9"/>
      <c r="T18" s="9"/>
      <c r="U18" s="10"/>
      <c r="V18" s="9"/>
      <c r="W18" s="9"/>
      <c r="X18" s="9"/>
      <c r="Y18" s="10"/>
    </row>
    <row r="19" spans="1:25" ht="16" thickBot="1" x14ac:dyDescent="0.4">
      <c r="A19" s="102" t="s">
        <v>19</v>
      </c>
      <c r="B19" s="103"/>
      <c r="C19" s="103"/>
      <c r="D19" s="103"/>
      <c r="E19" s="103"/>
      <c r="F19" s="103"/>
      <c r="G19" s="103"/>
      <c r="H19" s="103"/>
      <c r="I19" s="103"/>
      <c r="J19" s="103"/>
      <c r="K19" s="103"/>
      <c r="L19" s="103"/>
      <c r="M19" s="103"/>
      <c r="N19" s="103"/>
      <c r="O19" s="103"/>
      <c r="P19" s="103"/>
      <c r="Q19" s="103"/>
      <c r="R19" s="103"/>
      <c r="S19" s="103"/>
      <c r="T19" s="103"/>
      <c r="U19" s="103"/>
      <c r="V19" s="103"/>
      <c r="W19" s="103"/>
      <c r="X19" s="103"/>
      <c r="Y19" s="104"/>
    </row>
    <row r="20" spans="1:25" ht="15.5" x14ac:dyDescent="0.35">
      <c r="A20" s="98" t="s">
        <v>4</v>
      </c>
      <c r="B20" s="98"/>
      <c r="C20" s="98"/>
      <c r="D20" s="98"/>
      <c r="E20" s="99"/>
      <c r="F20" s="105" t="s">
        <v>7</v>
      </c>
      <c r="G20" s="106"/>
      <c r="H20" s="106"/>
      <c r="I20" s="107"/>
      <c r="J20" s="105" t="s">
        <v>8</v>
      </c>
      <c r="K20" s="106"/>
      <c r="L20" s="106"/>
      <c r="M20" s="107"/>
      <c r="N20" s="105" t="s">
        <v>9</v>
      </c>
      <c r="O20" s="106"/>
      <c r="P20" s="106"/>
      <c r="Q20" s="107"/>
      <c r="R20" s="105" t="s">
        <v>10</v>
      </c>
      <c r="S20" s="106"/>
      <c r="T20" s="106"/>
      <c r="U20" s="107"/>
      <c r="V20" s="105" t="s">
        <v>11</v>
      </c>
      <c r="W20" s="106"/>
      <c r="X20" s="106"/>
      <c r="Y20" s="107"/>
    </row>
    <row r="21" spans="1:25" ht="15.5" x14ac:dyDescent="0.35">
      <c r="A21" s="2" t="s">
        <v>5</v>
      </c>
      <c r="B21" s="21" t="s">
        <v>6</v>
      </c>
      <c r="C21" s="21" t="s">
        <v>2</v>
      </c>
      <c r="D21" s="21" t="s">
        <v>3</v>
      </c>
      <c r="E21" s="23" t="s">
        <v>4</v>
      </c>
      <c r="F21" s="20" t="s">
        <v>6</v>
      </c>
      <c r="G21" s="21" t="s">
        <v>2</v>
      </c>
      <c r="H21" s="21" t="s">
        <v>3</v>
      </c>
      <c r="I21" s="23" t="s">
        <v>4</v>
      </c>
      <c r="J21" s="20" t="s">
        <v>6</v>
      </c>
      <c r="K21" s="21" t="s">
        <v>2</v>
      </c>
      <c r="L21" s="21" t="s">
        <v>3</v>
      </c>
      <c r="M21" s="23" t="s">
        <v>4</v>
      </c>
      <c r="N21" s="20" t="s">
        <v>6</v>
      </c>
      <c r="O21" s="21" t="s">
        <v>2</v>
      </c>
      <c r="P21" s="21" t="s">
        <v>3</v>
      </c>
      <c r="Q21" s="23" t="s">
        <v>4</v>
      </c>
      <c r="R21" s="20" t="s">
        <v>6</v>
      </c>
      <c r="S21" s="21" t="s">
        <v>2</v>
      </c>
      <c r="T21" s="21" t="s">
        <v>3</v>
      </c>
      <c r="U21" s="23" t="s">
        <v>4</v>
      </c>
      <c r="V21" s="20" t="s">
        <v>6</v>
      </c>
      <c r="W21" s="21" t="s">
        <v>2</v>
      </c>
      <c r="X21" s="21" t="s">
        <v>3</v>
      </c>
      <c r="Y21" s="23" t="s">
        <v>4</v>
      </c>
    </row>
    <row r="22" spans="1:25" ht="15.5" x14ac:dyDescent="0.35">
      <c r="A22" s="3">
        <v>45252</v>
      </c>
      <c r="B22" s="4">
        <f t="shared" ref="B22:B33" si="63">SUM(F22,J22,N22,R22,V22)</f>
        <v>9</v>
      </c>
      <c r="C22" s="4">
        <f t="shared" ref="C22:C33" si="64">SUM(G22,K22,O22,S22,W22)</f>
        <v>0</v>
      </c>
      <c r="D22" s="4">
        <f t="shared" ref="D22:D24" si="65">SUM(H22,L22,P22,T22,X22)</f>
        <v>2</v>
      </c>
      <c r="E22" s="5">
        <f t="shared" ref="E22:E33" si="66">SUM(B22:D22)</f>
        <v>11</v>
      </c>
      <c r="F22" s="4">
        <v>2</v>
      </c>
      <c r="G22" s="4">
        <v>0</v>
      </c>
      <c r="H22" s="4">
        <v>2</v>
      </c>
      <c r="I22" s="5">
        <f t="shared" ref="I22:I33" si="67">SUM(F22:H22)</f>
        <v>4</v>
      </c>
      <c r="J22" s="4">
        <v>2</v>
      </c>
      <c r="K22" s="4">
        <v>0</v>
      </c>
      <c r="L22" s="4">
        <v>0</v>
      </c>
      <c r="M22" s="5">
        <f t="shared" ref="M22:M33" si="68">SUM(J22:L22)</f>
        <v>2</v>
      </c>
      <c r="N22" s="4">
        <v>1</v>
      </c>
      <c r="O22" s="4">
        <v>0</v>
      </c>
      <c r="P22" s="4">
        <v>0</v>
      </c>
      <c r="Q22" s="5">
        <f t="shared" ref="Q22:Q33" si="69">SUM(N22:P22)</f>
        <v>1</v>
      </c>
      <c r="R22" s="4">
        <v>0</v>
      </c>
      <c r="S22" s="4">
        <v>0</v>
      </c>
      <c r="T22" s="4">
        <v>0</v>
      </c>
      <c r="U22" s="5">
        <f t="shared" ref="U22:U33" si="70">SUM(R22:T22)</f>
        <v>0</v>
      </c>
      <c r="V22" s="4">
        <v>4</v>
      </c>
      <c r="W22" s="4">
        <v>0</v>
      </c>
      <c r="X22" s="4">
        <v>0</v>
      </c>
      <c r="Y22" s="12">
        <f t="shared" ref="Y22:Y33" si="71">SUM(V22:X22)</f>
        <v>4</v>
      </c>
    </row>
    <row r="23" spans="1:25" ht="15.5" x14ac:dyDescent="0.35">
      <c r="A23" s="3">
        <v>45282</v>
      </c>
      <c r="B23" s="4">
        <f t="shared" si="63"/>
        <v>4</v>
      </c>
      <c r="C23" s="4">
        <f t="shared" si="64"/>
        <v>0</v>
      </c>
      <c r="D23" s="4">
        <f t="shared" si="65"/>
        <v>0</v>
      </c>
      <c r="E23" s="5">
        <f t="shared" si="66"/>
        <v>4</v>
      </c>
      <c r="F23" s="4">
        <v>0</v>
      </c>
      <c r="G23" s="4">
        <v>0</v>
      </c>
      <c r="H23" s="4">
        <v>0</v>
      </c>
      <c r="I23" s="5">
        <f t="shared" si="67"/>
        <v>0</v>
      </c>
      <c r="J23" s="4">
        <v>3</v>
      </c>
      <c r="K23" s="4">
        <v>0</v>
      </c>
      <c r="L23" s="4">
        <v>0</v>
      </c>
      <c r="M23" s="5">
        <f t="shared" si="68"/>
        <v>3</v>
      </c>
      <c r="N23" s="4">
        <v>0</v>
      </c>
      <c r="O23" s="4">
        <v>0</v>
      </c>
      <c r="P23" s="4">
        <v>0</v>
      </c>
      <c r="Q23" s="5">
        <f t="shared" si="69"/>
        <v>0</v>
      </c>
      <c r="R23" s="4">
        <v>0</v>
      </c>
      <c r="S23" s="4">
        <v>0</v>
      </c>
      <c r="T23" s="4">
        <v>0</v>
      </c>
      <c r="U23" s="5">
        <f t="shared" si="70"/>
        <v>0</v>
      </c>
      <c r="V23" s="4">
        <v>1</v>
      </c>
      <c r="W23" s="4">
        <v>0</v>
      </c>
      <c r="X23" s="4">
        <v>0</v>
      </c>
      <c r="Y23" s="12">
        <f t="shared" si="71"/>
        <v>1</v>
      </c>
    </row>
    <row r="24" spans="1:25" ht="15.5" x14ac:dyDescent="0.35">
      <c r="A24" s="3">
        <v>45313</v>
      </c>
      <c r="B24" s="4">
        <f t="shared" si="63"/>
        <v>19</v>
      </c>
      <c r="C24" s="4">
        <f t="shared" si="64"/>
        <v>0</v>
      </c>
      <c r="D24" s="4">
        <f t="shared" si="65"/>
        <v>2</v>
      </c>
      <c r="E24" s="5">
        <f t="shared" si="66"/>
        <v>21</v>
      </c>
      <c r="F24" s="4">
        <v>0</v>
      </c>
      <c r="G24" s="4">
        <v>0</v>
      </c>
      <c r="H24" s="4">
        <v>0</v>
      </c>
      <c r="I24" s="5">
        <f t="shared" si="67"/>
        <v>0</v>
      </c>
      <c r="J24" s="4">
        <v>6</v>
      </c>
      <c r="K24" s="4">
        <v>0</v>
      </c>
      <c r="L24" s="4">
        <v>2</v>
      </c>
      <c r="M24" s="5">
        <f t="shared" si="68"/>
        <v>8</v>
      </c>
      <c r="N24" s="4">
        <v>2</v>
      </c>
      <c r="O24" s="4">
        <v>0</v>
      </c>
      <c r="P24" s="4">
        <v>0</v>
      </c>
      <c r="Q24" s="5">
        <f t="shared" si="69"/>
        <v>2</v>
      </c>
      <c r="R24" s="4">
        <v>0</v>
      </c>
      <c r="S24" s="4">
        <v>0</v>
      </c>
      <c r="T24" s="4">
        <v>0</v>
      </c>
      <c r="U24" s="5">
        <f t="shared" si="70"/>
        <v>0</v>
      </c>
      <c r="V24" s="4">
        <v>11</v>
      </c>
      <c r="W24" s="4">
        <v>0</v>
      </c>
      <c r="X24" s="4">
        <v>0</v>
      </c>
      <c r="Y24" s="12">
        <f t="shared" si="71"/>
        <v>11</v>
      </c>
    </row>
    <row r="25" spans="1:25" ht="15.5" x14ac:dyDescent="0.35">
      <c r="A25" s="3">
        <v>45344</v>
      </c>
      <c r="B25" s="4">
        <f t="shared" si="63"/>
        <v>8</v>
      </c>
      <c r="C25" s="4">
        <f t="shared" si="64"/>
        <v>0</v>
      </c>
      <c r="D25" s="4">
        <f>SUM(H25,L25,P25,T25,X25)</f>
        <v>4</v>
      </c>
      <c r="E25" s="5">
        <f t="shared" si="66"/>
        <v>12</v>
      </c>
      <c r="F25" s="4">
        <v>1</v>
      </c>
      <c r="G25" s="4">
        <v>0</v>
      </c>
      <c r="H25" s="4">
        <v>2</v>
      </c>
      <c r="I25" s="5">
        <f t="shared" si="67"/>
        <v>3</v>
      </c>
      <c r="J25" s="4">
        <v>2</v>
      </c>
      <c r="K25" s="4">
        <v>0</v>
      </c>
      <c r="L25" s="4">
        <v>2</v>
      </c>
      <c r="M25" s="5">
        <f t="shared" si="68"/>
        <v>4</v>
      </c>
      <c r="N25" s="4">
        <v>1</v>
      </c>
      <c r="O25" s="4">
        <v>0</v>
      </c>
      <c r="P25" s="4">
        <v>0</v>
      </c>
      <c r="Q25" s="5">
        <f t="shared" si="69"/>
        <v>1</v>
      </c>
      <c r="R25" s="4">
        <v>0</v>
      </c>
      <c r="S25" s="4">
        <v>0</v>
      </c>
      <c r="T25" s="4">
        <v>0</v>
      </c>
      <c r="U25" s="5">
        <f t="shared" si="70"/>
        <v>0</v>
      </c>
      <c r="V25" s="4">
        <v>4</v>
      </c>
      <c r="W25" s="4">
        <v>0</v>
      </c>
      <c r="X25" s="4">
        <v>0</v>
      </c>
      <c r="Y25" s="12">
        <f t="shared" si="71"/>
        <v>4</v>
      </c>
    </row>
    <row r="26" spans="1:25" ht="15.5" x14ac:dyDescent="0.35">
      <c r="A26" s="3">
        <v>45373</v>
      </c>
      <c r="B26" s="4">
        <f t="shared" si="63"/>
        <v>13</v>
      </c>
      <c r="C26" s="4">
        <f t="shared" si="64"/>
        <v>0</v>
      </c>
      <c r="D26" s="4">
        <f t="shared" ref="D26:D33" si="72">SUM(H26,L26,P26,T26,X26)</f>
        <v>1</v>
      </c>
      <c r="E26" s="5">
        <f t="shared" si="66"/>
        <v>14</v>
      </c>
      <c r="F26" s="4">
        <v>0</v>
      </c>
      <c r="G26" s="4">
        <v>0</v>
      </c>
      <c r="H26" s="4">
        <v>0</v>
      </c>
      <c r="I26" s="5">
        <f t="shared" si="67"/>
        <v>0</v>
      </c>
      <c r="J26" s="4">
        <v>3</v>
      </c>
      <c r="K26" s="4">
        <v>0</v>
      </c>
      <c r="L26" s="4">
        <v>1</v>
      </c>
      <c r="M26" s="5">
        <f t="shared" si="68"/>
        <v>4</v>
      </c>
      <c r="N26" s="4">
        <v>3</v>
      </c>
      <c r="O26" s="4">
        <v>0</v>
      </c>
      <c r="P26" s="4">
        <v>0</v>
      </c>
      <c r="Q26" s="5">
        <f t="shared" si="69"/>
        <v>3</v>
      </c>
      <c r="R26" s="4">
        <v>0</v>
      </c>
      <c r="S26" s="4">
        <v>0</v>
      </c>
      <c r="T26" s="4">
        <v>0</v>
      </c>
      <c r="U26" s="5">
        <f t="shared" si="70"/>
        <v>0</v>
      </c>
      <c r="V26" s="4">
        <v>7</v>
      </c>
      <c r="W26" s="4">
        <v>0</v>
      </c>
      <c r="X26" s="4">
        <v>0</v>
      </c>
      <c r="Y26" s="12">
        <f t="shared" si="71"/>
        <v>7</v>
      </c>
    </row>
    <row r="27" spans="1:25" ht="15.5" x14ac:dyDescent="0.35">
      <c r="A27" s="3">
        <v>45404</v>
      </c>
      <c r="B27" s="4">
        <f t="shared" si="63"/>
        <v>12</v>
      </c>
      <c r="C27" s="4">
        <f t="shared" si="64"/>
        <v>0</v>
      </c>
      <c r="D27" s="4">
        <f t="shared" si="72"/>
        <v>0</v>
      </c>
      <c r="E27" s="5">
        <f t="shared" si="66"/>
        <v>12</v>
      </c>
      <c r="F27" s="4">
        <v>2</v>
      </c>
      <c r="G27" s="4">
        <v>0</v>
      </c>
      <c r="H27" s="4">
        <v>0</v>
      </c>
      <c r="I27" s="5">
        <f t="shared" si="67"/>
        <v>2</v>
      </c>
      <c r="J27" s="4">
        <v>2</v>
      </c>
      <c r="K27" s="4">
        <v>0</v>
      </c>
      <c r="L27" s="4">
        <v>0</v>
      </c>
      <c r="M27" s="5">
        <f t="shared" si="68"/>
        <v>2</v>
      </c>
      <c r="N27" s="4">
        <v>2</v>
      </c>
      <c r="O27" s="4">
        <v>0</v>
      </c>
      <c r="P27" s="4">
        <v>0</v>
      </c>
      <c r="Q27" s="5">
        <f t="shared" si="69"/>
        <v>2</v>
      </c>
      <c r="R27" s="4">
        <v>0</v>
      </c>
      <c r="S27" s="4">
        <v>0</v>
      </c>
      <c r="T27" s="4">
        <v>0</v>
      </c>
      <c r="U27" s="5">
        <f t="shared" si="70"/>
        <v>0</v>
      </c>
      <c r="V27" s="4">
        <v>6</v>
      </c>
      <c r="W27" s="4">
        <v>0</v>
      </c>
      <c r="X27" s="4">
        <v>0</v>
      </c>
      <c r="Y27" s="12">
        <f t="shared" si="71"/>
        <v>6</v>
      </c>
    </row>
    <row r="28" spans="1:25" ht="15.5" x14ac:dyDescent="0.35">
      <c r="A28" s="3">
        <v>45434</v>
      </c>
      <c r="B28" s="4">
        <f t="shared" si="63"/>
        <v>8</v>
      </c>
      <c r="C28" s="4">
        <f t="shared" si="64"/>
        <v>0</v>
      </c>
      <c r="D28" s="4">
        <f t="shared" si="72"/>
        <v>1</v>
      </c>
      <c r="E28" s="5">
        <f t="shared" si="66"/>
        <v>9</v>
      </c>
      <c r="F28" s="4">
        <v>1</v>
      </c>
      <c r="G28" s="4">
        <v>0</v>
      </c>
      <c r="H28" s="4">
        <v>0</v>
      </c>
      <c r="I28" s="5">
        <f t="shared" si="67"/>
        <v>1</v>
      </c>
      <c r="J28" s="4">
        <v>2</v>
      </c>
      <c r="K28" s="4">
        <v>0</v>
      </c>
      <c r="L28" s="4">
        <v>1</v>
      </c>
      <c r="M28" s="5">
        <f t="shared" si="68"/>
        <v>3</v>
      </c>
      <c r="N28" s="4">
        <v>1</v>
      </c>
      <c r="O28" s="4">
        <v>0</v>
      </c>
      <c r="P28" s="4">
        <v>0</v>
      </c>
      <c r="Q28" s="5">
        <f t="shared" si="69"/>
        <v>1</v>
      </c>
      <c r="R28" s="4">
        <v>0</v>
      </c>
      <c r="S28" s="4">
        <v>0</v>
      </c>
      <c r="T28" s="4">
        <v>0</v>
      </c>
      <c r="U28" s="5">
        <f t="shared" si="70"/>
        <v>0</v>
      </c>
      <c r="V28" s="4">
        <v>4</v>
      </c>
      <c r="W28" s="4">
        <v>0</v>
      </c>
      <c r="X28" s="4">
        <v>0</v>
      </c>
      <c r="Y28" s="12">
        <f t="shared" si="71"/>
        <v>4</v>
      </c>
    </row>
    <row r="29" spans="1:25" ht="15.5" x14ac:dyDescent="0.35">
      <c r="A29" s="3">
        <v>45465</v>
      </c>
      <c r="B29" s="4">
        <f t="shared" si="63"/>
        <v>10</v>
      </c>
      <c r="C29" s="4">
        <f t="shared" si="64"/>
        <v>0</v>
      </c>
      <c r="D29" s="4">
        <f t="shared" si="72"/>
        <v>0</v>
      </c>
      <c r="E29" s="5">
        <f t="shared" si="66"/>
        <v>10</v>
      </c>
      <c r="F29" s="4">
        <v>0</v>
      </c>
      <c r="G29" s="4">
        <v>0</v>
      </c>
      <c r="H29" s="4">
        <v>0</v>
      </c>
      <c r="I29" s="5">
        <f t="shared" si="67"/>
        <v>0</v>
      </c>
      <c r="J29" s="4">
        <v>2</v>
      </c>
      <c r="K29" s="4">
        <v>0</v>
      </c>
      <c r="L29" s="4">
        <v>0</v>
      </c>
      <c r="M29" s="5">
        <f t="shared" si="68"/>
        <v>2</v>
      </c>
      <c r="N29" s="4">
        <v>1</v>
      </c>
      <c r="O29" s="4">
        <v>0</v>
      </c>
      <c r="P29" s="4">
        <v>0</v>
      </c>
      <c r="Q29" s="5">
        <f t="shared" si="69"/>
        <v>1</v>
      </c>
      <c r="R29" s="4">
        <v>1</v>
      </c>
      <c r="S29" s="4">
        <v>0</v>
      </c>
      <c r="T29" s="4">
        <v>0</v>
      </c>
      <c r="U29" s="5">
        <f t="shared" si="70"/>
        <v>1</v>
      </c>
      <c r="V29" s="4">
        <v>6</v>
      </c>
      <c r="W29" s="4">
        <v>0</v>
      </c>
      <c r="X29" s="4">
        <v>0</v>
      </c>
      <c r="Y29" s="12">
        <f t="shared" si="71"/>
        <v>6</v>
      </c>
    </row>
    <row r="30" spans="1:25" ht="15.5" x14ac:dyDescent="0.35">
      <c r="A30" s="3">
        <v>45495</v>
      </c>
      <c r="B30" s="4">
        <f t="shared" si="63"/>
        <v>14</v>
      </c>
      <c r="C30" s="4">
        <f t="shared" si="64"/>
        <v>1</v>
      </c>
      <c r="D30" s="4">
        <f t="shared" si="72"/>
        <v>3</v>
      </c>
      <c r="E30" s="5">
        <f t="shared" si="66"/>
        <v>18</v>
      </c>
      <c r="F30" s="4">
        <v>0</v>
      </c>
      <c r="G30" s="4">
        <v>0</v>
      </c>
      <c r="H30" s="4">
        <v>0</v>
      </c>
      <c r="I30" s="5">
        <f t="shared" si="67"/>
        <v>0</v>
      </c>
      <c r="J30" s="4">
        <v>2</v>
      </c>
      <c r="K30" s="4">
        <v>1</v>
      </c>
      <c r="L30" s="4">
        <v>0</v>
      </c>
      <c r="M30" s="5">
        <f t="shared" si="68"/>
        <v>3</v>
      </c>
      <c r="N30" s="4">
        <v>1</v>
      </c>
      <c r="O30" s="4">
        <v>0</v>
      </c>
      <c r="P30" s="4">
        <v>0</v>
      </c>
      <c r="Q30" s="5">
        <f t="shared" si="69"/>
        <v>1</v>
      </c>
      <c r="R30" s="4">
        <v>1</v>
      </c>
      <c r="S30" s="4">
        <v>0</v>
      </c>
      <c r="T30" s="4">
        <v>0</v>
      </c>
      <c r="U30" s="5">
        <f t="shared" si="70"/>
        <v>1</v>
      </c>
      <c r="V30" s="4">
        <v>10</v>
      </c>
      <c r="W30" s="4">
        <v>0</v>
      </c>
      <c r="X30" s="4">
        <v>3</v>
      </c>
      <c r="Y30" s="12">
        <f t="shared" si="71"/>
        <v>13</v>
      </c>
    </row>
    <row r="31" spans="1:25" ht="15.5" x14ac:dyDescent="0.35">
      <c r="A31" s="3">
        <v>45526</v>
      </c>
      <c r="B31" s="4">
        <f t="shared" si="63"/>
        <v>7</v>
      </c>
      <c r="C31" s="4">
        <f t="shared" si="64"/>
        <v>0</v>
      </c>
      <c r="D31" s="4">
        <f t="shared" si="72"/>
        <v>0</v>
      </c>
      <c r="E31" s="5">
        <f t="shared" si="66"/>
        <v>7</v>
      </c>
      <c r="F31" s="4">
        <v>0</v>
      </c>
      <c r="G31" s="4">
        <v>0</v>
      </c>
      <c r="H31" s="4">
        <v>0</v>
      </c>
      <c r="I31" s="5">
        <f t="shared" si="67"/>
        <v>0</v>
      </c>
      <c r="J31" s="4">
        <v>2</v>
      </c>
      <c r="K31" s="4">
        <v>0</v>
      </c>
      <c r="L31" s="4">
        <v>0</v>
      </c>
      <c r="M31" s="5">
        <f t="shared" si="68"/>
        <v>2</v>
      </c>
      <c r="N31" s="4">
        <v>1</v>
      </c>
      <c r="O31" s="4">
        <v>0</v>
      </c>
      <c r="P31" s="4">
        <v>0</v>
      </c>
      <c r="Q31" s="5">
        <f t="shared" si="69"/>
        <v>1</v>
      </c>
      <c r="R31" s="4">
        <v>0</v>
      </c>
      <c r="S31" s="4">
        <v>0</v>
      </c>
      <c r="T31" s="4">
        <v>0</v>
      </c>
      <c r="U31" s="5">
        <f t="shared" si="70"/>
        <v>0</v>
      </c>
      <c r="V31" s="4">
        <v>4</v>
      </c>
      <c r="W31" s="4">
        <v>0</v>
      </c>
      <c r="X31" s="4">
        <v>0</v>
      </c>
      <c r="Y31" s="12">
        <f t="shared" si="71"/>
        <v>4</v>
      </c>
    </row>
    <row r="32" spans="1:25" ht="15.5" x14ac:dyDescent="0.35">
      <c r="A32" s="3">
        <v>45557</v>
      </c>
      <c r="B32" s="4">
        <f t="shared" si="63"/>
        <v>6</v>
      </c>
      <c r="C32" s="4">
        <f t="shared" si="64"/>
        <v>0</v>
      </c>
      <c r="D32" s="4">
        <f t="shared" si="72"/>
        <v>0</v>
      </c>
      <c r="E32" s="5">
        <f t="shared" si="66"/>
        <v>6</v>
      </c>
      <c r="F32" s="4">
        <v>1</v>
      </c>
      <c r="G32" s="4">
        <v>0</v>
      </c>
      <c r="H32" s="4">
        <v>0</v>
      </c>
      <c r="I32" s="5">
        <f t="shared" si="67"/>
        <v>1</v>
      </c>
      <c r="J32" s="4">
        <v>1</v>
      </c>
      <c r="K32" s="4">
        <v>0</v>
      </c>
      <c r="L32" s="4">
        <v>0</v>
      </c>
      <c r="M32" s="5">
        <f t="shared" si="68"/>
        <v>1</v>
      </c>
      <c r="N32" s="4">
        <v>1</v>
      </c>
      <c r="O32" s="4">
        <v>0</v>
      </c>
      <c r="P32" s="4">
        <v>0</v>
      </c>
      <c r="Q32" s="5">
        <f t="shared" si="69"/>
        <v>1</v>
      </c>
      <c r="R32" s="4">
        <v>0</v>
      </c>
      <c r="S32" s="4">
        <v>0</v>
      </c>
      <c r="T32" s="4">
        <v>0</v>
      </c>
      <c r="U32" s="5">
        <f t="shared" si="70"/>
        <v>0</v>
      </c>
      <c r="V32" s="4">
        <v>3</v>
      </c>
      <c r="W32" s="4">
        <v>0</v>
      </c>
      <c r="X32" s="4">
        <v>0</v>
      </c>
      <c r="Y32" s="12">
        <f t="shared" si="71"/>
        <v>3</v>
      </c>
    </row>
    <row r="33" spans="1:25" ht="15.5" x14ac:dyDescent="0.35">
      <c r="A33" s="3">
        <v>45587</v>
      </c>
      <c r="B33" s="4">
        <f t="shared" si="63"/>
        <v>9</v>
      </c>
      <c r="C33" s="4">
        <f t="shared" si="64"/>
        <v>1</v>
      </c>
      <c r="D33" s="4">
        <f t="shared" si="72"/>
        <v>0</v>
      </c>
      <c r="E33" s="5">
        <f t="shared" si="66"/>
        <v>10</v>
      </c>
      <c r="F33" s="4">
        <v>0</v>
      </c>
      <c r="G33" s="4">
        <v>0</v>
      </c>
      <c r="H33" s="4">
        <v>0</v>
      </c>
      <c r="I33" s="5">
        <f t="shared" si="67"/>
        <v>0</v>
      </c>
      <c r="J33" s="4">
        <v>3</v>
      </c>
      <c r="K33" s="4">
        <v>0</v>
      </c>
      <c r="L33" s="4">
        <v>0</v>
      </c>
      <c r="M33" s="5">
        <f t="shared" si="68"/>
        <v>3</v>
      </c>
      <c r="N33" s="4">
        <v>1</v>
      </c>
      <c r="O33" s="4">
        <v>1</v>
      </c>
      <c r="P33" s="4">
        <v>0</v>
      </c>
      <c r="Q33" s="5">
        <f t="shared" si="69"/>
        <v>2</v>
      </c>
      <c r="R33" s="4">
        <v>0</v>
      </c>
      <c r="S33" s="4">
        <v>0</v>
      </c>
      <c r="T33" s="4">
        <v>0</v>
      </c>
      <c r="U33" s="5">
        <f t="shared" si="70"/>
        <v>0</v>
      </c>
      <c r="V33" s="4">
        <v>5</v>
      </c>
      <c r="W33" s="4">
        <v>0</v>
      </c>
      <c r="X33" s="4">
        <v>0</v>
      </c>
      <c r="Y33" s="12">
        <f t="shared" si="71"/>
        <v>5</v>
      </c>
    </row>
    <row r="34" spans="1:25" ht="15.5" x14ac:dyDescent="0.35">
      <c r="A34" s="3">
        <v>45618</v>
      </c>
      <c r="B34" s="4">
        <f t="shared" ref="B34" si="73">SUM(F34,J34,N34,R34,V34)</f>
        <v>9</v>
      </c>
      <c r="C34" s="4">
        <f t="shared" ref="C34" si="74">SUM(G34,K34,O34,S34,W34)</f>
        <v>3</v>
      </c>
      <c r="D34" s="4">
        <f t="shared" ref="D34" si="75">SUM(H34,L34,P34,T34,X34)</f>
        <v>0</v>
      </c>
      <c r="E34" s="5">
        <f t="shared" ref="E34" si="76">SUM(B34:D34)</f>
        <v>12</v>
      </c>
      <c r="F34" s="4">
        <v>0</v>
      </c>
      <c r="G34" s="4">
        <v>0</v>
      </c>
      <c r="H34" s="4">
        <v>0</v>
      </c>
      <c r="I34" s="5">
        <f t="shared" ref="I34" si="77">SUM(F34:H34)</f>
        <v>0</v>
      </c>
      <c r="J34" s="4">
        <v>2</v>
      </c>
      <c r="K34" s="4">
        <v>2</v>
      </c>
      <c r="L34" s="4">
        <v>0</v>
      </c>
      <c r="M34" s="5">
        <f t="shared" ref="M34" si="78">SUM(J34:L34)</f>
        <v>4</v>
      </c>
      <c r="N34" s="4">
        <v>1</v>
      </c>
      <c r="O34" s="4"/>
      <c r="P34" s="4">
        <v>0</v>
      </c>
      <c r="Q34" s="5">
        <f t="shared" ref="Q34" si="79">SUM(N34:P34)</f>
        <v>1</v>
      </c>
      <c r="R34" s="4">
        <v>0</v>
      </c>
      <c r="S34" s="4">
        <v>0</v>
      </c>
      <c r="T34" s="4">
        <v>0</v>
      </c>
      <c r="U34" s="5">
        <f t="shared" ref="U34" si="80">SUM(R34:T34)</f>
        <v>0</v>
      </c>
      <c r="V34" s="4">
        <v>6</v>
      </c>
      <c r="W34" s="4">
        <v>1</v>
      </c>
      <c r="X34" s="4">
        <v>0</v>
      </c>
      <c r="Y34" s="12">
        <f t="shared" ref="Y34" si="81">SUM(V34:X34)</f>
        <v>7</v>
      </c>
    </row>
    <row r="35" spans="1:25" ht="16" thickBot="1" x14ac:dyDescent="0.4">
      <c r="A35" s="8"/>
      <c r="B35" s="9"/>
      <c r="C35" s="9"/>
      <c r="D35" s="9"/>
      <c r="E35" s="10"/>
      <c r="F35" s="9"/>
      <c r="G35" s="9"/>
      <c r="H35" s="9"/>
      <c r="I35" s="10"/>
      <c r="J35" s="9"/>
      <c r="K35" s="9"/>
      <c r="L35" s="9"/>
      <c r="M35" s="10"/>
      <c r="N35" s="9"/>
      <c r="O35" s="9"/>
      <c r="P35" s="9"/>
      <c r="Q35" s="10"/>
      <c r="R35" s="9"/>
      <c r="S35" s="9"/>
      <c r="T35" s="9"/>
      <c r="U35" s="10"/>
      <c r="V35" s="9"/>
      <c r="W35" s="9"/>
      <c r="X35" s="9"/>
      <c r="Y35" s="46"/>
    </row>
    <row r="36" spans="1:25" ht="16" thickBot="1" x14ac:dyDescent="0.4">
      <c r="A36" s="102" t="s">
        <v>20</v>
      </c>
      <c r="B36" s="103"/>
      <c r="C36" s="103"/>
      <c r="D36" s="103"/>
      <c r="E36" s="103"/>
      <c r="F36" s="103"/>
      <c r="G36" s="103"/>
      <c r="H36" s="103"/>
      <c r="I36" s="103"/>
      <c r="J36" s="103"/>
      <c r="K36" s="103"/>
      <c r="L36" s="103"/>
      <c r="M36" s="103"/>
      <c r="N36" s="103"/>
      <c r="O36" s="103"/>
      <c r="P36" s="103"/>
      <c r="Q36" s="103"/>
      <c r="R36" s="103"/>
      <c r="S36" s="103"/>
      <c r="T36" s="103"/>
      <c r="U36" s="103"/>
      <c r="V36" s="103"/>
      <c r="W36" s="103"/>
      <c r="X36" s="103"/>
      <c r="Y36" s="104"/>
    </row>
    <row r="37" spans="1:25" ht="15.5" x14ac:dyDescent="0.35">
      <c r="A37" s="98" t="s">
        <v>4</v>
      </c>
      <c r="B37" s="98"/>
      <c r="C37" s="98"/>
      <c r="D37" s="98"/>
      <c r="E37" s="99"/>
      <c r="F37" s="98" t="s">
        <v>7</v>
      </c>
      <c r="G37" s="98"/>
      <c r="H37" s="98"/>
      <c r="I37" s="99"/>
      <c r="J37" s="98" t="s">
        <v>8</v>
      </c>
      <c r="K37" s="98"/>
      <c r="L37" s="98"/>
      <c r="M37" s="99"/>
      <c r="N37" s="98" t="s">
        <v>9</v>
      </c>
      <c r="O37" s="98"/>
      <c r="P37" s="98"/>
      <c r="Q37" s="99"/>
      <c r="R37" s="98" t="s">
        <v>10</v>
      </c>
      <c r="S37" s="98"/>
      <c r="T37" s="98"/>
      <c r="U37" s="99"/>
      <c r="V37" s="101" t="s">
        <v>11</v>
      </c>
      <c r="W37" s="98"/>
      <c r="X37" s="98"/>
      <c r="Y37" s="99"/>
    </row>
    <row r="38" spans="1:25" ht="15.5" x14ac:dyDescent="0.35">
      <c r="A38" s="2" t="s">
        <v>5</v>
      </c>
      <c r="B38" s="21" t="s">
        <v>6</v>
      </c>
      <c r="C38" s="21" t="s">
        <v>2</v>
      </c>
      <c r="D38" s="21" t="s">
        <v>3</v>
      </c>
      <c r="E38" s="23" t="s">
        <v>4</v>
      </c>
      <c r="F38" s="21" t="s">
        <v>6</v>
      </c>
      <c r="G38" s="21" t="s">
        <v>2</v>
      </c>
      <c r="H38" s="21" t="s">
        <v>3</v>
      </c>
      <c r="I38" s="23" t="s">
        <v>4</v>
      </c>
      <c r="J38" s="21" t="s">
        <v>6</v>
      </c>
      <c r="K38" s="21" t="s">
        <v>2</v>
      </c>
      <c r="L38" s="21" t="s">
        <v>3</v>
      </c>
      <c r="M38" s="23" t="s">
        <v>4</v>
      </c>
      <c r="N38" s="21" t="s">
        <v>6</v>
      </c>
      <c r="O38" s="21" t="s">
        <v>2</v>
      </c>
      <c r="P38" s="21" t="s">
        <v>3</v>
      </c>
      <c r="Q38" s="23" t="s">
        <v>4</v>
      </c>
      <c r="R38" s="21" t="s">
        <v>6</v>
      </c>
      <c r="S38" s="21" t="s">
        <v>2</v>
      </c>
      <c r="T38" s="21" t="s">
        <v>3</v>
      </c>
      <c r="U38" s="23" t="s">
        <v>4</v>
      </c>
      <c r="V38" s="20" t="s">
        <v>6</v>
      </c>
      <c r="W38" s="21" t="s">
        <v>2</v>
      </c>
      <c r="X38" s="21" t="s">
        <v>3</v>
      </c>
      <c r="Y38" s="23" t="s">
        <v>4</v>
      </c>
    </row>
    <row r="39" spans="1:25" ht="15.5" x14ac:dyDescent="0.35">
      <c r="A39" s="3">
        <v>45252</v>
      </c>
      <c r="B39" s="4">
        <f t="shared" ref="B39:B50" si="82">SUM(F39,J39,N39,R39,V39)</f>
        <v>5</v>
      </c>
      <c r="C39" s="4">
        <f t="shared" ref="C39:C43" si="83">SUM(G39,K39,O39,S39,W39)</f>
        <v>0</v>
      </c>
      <c r="D39" s="4">
        <f t="shared" ref="D39:D50" si="84">SUM(H39,L39,P39,T39,X39)</f>
        <v>1</v>
      </c>
      <c r="E39" s="5">
        <f t="shared" ref="E39:E44" si="85">SUM(B39:D39)</f>
        <v>6</v>
      </c>
      <c r="F39" s="4">
        <v>0</v>
      </c>
      <c r="G39" s="4">
        <v>0</v>
      </c>
      <c r="H39" s="4">
        <v>0</v>
      </c>
      <c r="I39" s="5">
        <f t="shared" ref="I39:I50" si="86">SUM(F39:H39)</f>
        <v>0</v>
      </c>
      <c r="J39" s="4">
        <v>0</v>
      </c>
      <c r="K39" s="4">
        <v>0</v>
      </c>
      <c r="L39" s="4">
        <v>0</v>
      </c>
      <c r="M39" s="5">
        <f t="shared" ref="M39:M50" si="87">SUM(J39:L39)</f>
        <v>0</v>
      </c>
      <c r="N39" s="4">
        <v>3</v>
      </c>
      <c r="O39" s="4">
        <v>0</v>
      </c>
      <c r="P39" s="4">
        <v>1</v>
      </c>
      <c r="Q39" s="5">
        <f t="shared" ref="Q39:Q50" si="88">SUM(N39:P39)</f>
        <v>4</v>
      </c>
      <c r="R39" s="4">
        <v>2</v>
      </c>
      <c r="S39" s="4">
        <v>0</v>
      </c>
      <c r="T39" s="4">
        <v>0</v>
      </c>
      <c r="U39" s="5">
        <f>SUM(R39:T39)</f>
        <v>2</v>
      </c>
      <c r="V39" s="4">
        <v>0</v>
      </c>
      <c r="W39" s="4">
        <v>0</v>
      </c>
      <c r="X39" s="4">
        <v>0</v>
      </c>
      <c r="Y39" s="12">
        <f t="shared" ref="Y39:Y50" si="89">SUM(V39:X39)</f>
        <v>0</v>
      </c>
    </row>
    <row r="40" spans="1:25" ht="15.5" x14ac:dyDescent="0.35">
      <c r="A40" s="3">
        <v>45282</v>
      </c>
      <c r="B40" s="4">
        <f t="shared" si="82"/>
        <v>5</v>
      </c>
      <c r="C40" s="4">
        <f t="shared" si="83"/>
        <v>0</v>
      </c>
      <c r="D40" s="4">
        <f t="shared" si="84"/>
        <v>0</v>
      </c>
      <c r="E40" s="5">
        <f t="shared" si="85"/>
        <v>5</v>
      </c>
      <c r="F40" s="4">
        <v>0</v>
      </c>
      <c r="G40" s="4">
        <v>0</v>
      </c>
      <c r="H40" s="4">
        <v>0</v>
      </c>
      <c r="I40" s="5">
        <f t="shared" si="86"/>
        <v>0</v>
      </c>
      <c r="J40" s="4">
        <v>0</v>
      </c>
      <c r="K40" s="4">
        <v>0</v>
      </c>
      <c r="L40" s="4">
        <v>0</v>
      </c>
      <c r="M40" s="5">
        <f t="shared" si="87"/>
        <v>0</v>
      </c>
      <c r="N40" s="4">
        <v>0</v>
      </c>
      <c r="O40" s="4">
        <v>0</v>
      </c>
      <c r="P40" s="4">
        <v>0</v>
      </c>
      <c r="Q40" s="5">
        <f t="shared" si="88"/>
        <v>0</v>
      </c>
      <c r="R40" s="4">
        <v>3</v>
      </c>
      <c r="S40" s="4">
        <v>0</v>
      </c>
      <c r="T40" s="4">
        <v>0</v>
      </c>
      <c r="U40" s="5">
        <f t="shared" ref="U40:U50" si="90">SUM(R40:T40)</f>
        <v>3</v>
      </c>
      <c r="V40" s="4">
        <v>2</v>
      </c>
      <c r="W40" s="4">
        <v>0</v>
      </c>
      <c r="X40" s="4">
        <v>0</v>
      </c>
      <c r="Y40" s="12">
        <f t="shared" si="89"/>
        <v>2</v>
      </c>
    </row>
    <row r="41" spans="1:25" ht="15.5" x14ac:dyDescent="0.35">
      <c r="A41" s="3">
        <v>45313</v>
      </c>
      <c r="B41" s="4">
        <f t="shared" si="82"/>
        <v>0</v>
      </c>
      <c r="C41" s="4">
        <f t="shared" si="83"/>
        <v>0</v>
      </c>
      <c r="D41" s="4">
        <f t="shared" si="84"/>
        <v>0</v>
      </c>
      <c r="E41" s="5">
        <f t="shared" si="85"/>
        <v>0</v>
      </c>
      <c r="F41" s="4">
        <v>0</v>
      </c>
      <c r="G41" s="4">
        <v>0</v>
      </c>
      <c r="H41" s="4">
        <v>0</v>
      </c>
      <c r="I41" s="5">
        <f t="shared" si="86"/>
        <v>0</v>
      </c>
      <c r="J41" s="4">
        <v>0</v>
      </c>
      <c r="K41" s="4">
        <v>0</v>
      </c>
      <c r="L41" s="4">
        <v>0</v>
      </c>
      <c r="M41" s="5">
        <f t="shared" si="87"/>
        <v>0</v>
      </c>
      <c r="N41" s="4">
        <v>0</v>
      </c>
      <c r="O41" s="4">
        <v>0</v>
      </c>
      <c r="P41" s="4">
        <v>0</v>
      </c>
      <c r="Q41" s="5">
        <f t="shared" si="88"/>
        <v>0</v>
      </c>
      <c r="R41" s="4">
        <v>0</v>
      </c>
      <c r="S41" s="4">
        <v>0</v>
      </c>
      <c r="T41" s="4">
        <v>0</v>
      </c>
      <c r="U41" s="5">
        <f t="shared" si="90"/>
        <v>0</v>
      </c>
      <c r="V41" s="4">
        <v>0</v>
      </c>
      <c r="W41" s="4">
        <v>0</v>
      </c>
      <c r="X41" s="4">
        <v>0</v>
      </c>
      <c r="Y41" s="12">
        <f t="shared" si="89"/>
        <v>0</v>
      </c>
    </row>
    <row r="42" spans="1:25" ht="15.5" x14ac:dyDescent="0.35">
      <c r="A42" s="3">
        <v>45344</v>
      </c>
      <c r="B42" s="4">
        <f t="shared" si="82"/>
        <v>0</v>
      </c>
      <c r="C42" s="4">
        <f t="shared" si="83"/>
        <v>0</v>
      </c>
      <c r="D42" s="4">
        <f t="shared" si="84"/>
        <v>0</v>
      </c>
      <c r="E42" s="5">
        <f t="shared" si="85"/>
        <v>0</v>
      </c>
      <c r="F42" s="4">
        <v>0</v>
      </c>
      <c r="G42" s="4">
        <v>0</v>
      </c>
      <c r="H42" s="4">
        <v>0</v>
      </c>
      <c r="I42" s="5">
        <f t="shared" si="86"/>
        <v>0</v>
      </c>
      <c r="J42" s="4">
        <v>0</v>
      </c>
      <c r="K42" s="4">
        <v>0</v>
      </c>
      <c r="L42" s="4">
        <v>0</v>
      </c>
      <c r="M42" s="5">
        <f t="shared" si="87"/>
        <v>0</v>
      </c>
      <c r="N42" s="4">
        <v>0</v>
      </c>
      <c r="O42" s="4">
        <v>0</v>
      </c>
      <c r="P42" s="4">
        <v>0</v>
      </c>
      <c r="Q42" s="5">
        <f t="shared" si="88"/>
        <v>0</v>
      </c>
      <c r="R42" s="4">
        <v>0</v>
      </c>
      <c r="S42" s="4">
        <v>0</v>
      </c>
      <c r="T42" s="4">
        <v>0</v>
      </c>
      <c r="U42" s="5">
        <f t="shared" si="90"/>
        <v>0</v>
      </c>
      <c r="V42" s="4">
        <v>0</v>
      </c>
      <c r="W42" s="4">
        <v>0</v>
      </c>
      <c r="X42" s="4">
        <v>0</v>
      </c>
      <c r="Y42" s="12">
        <f t="shared" si="89"/>
        <v>0</v>
      </c>
    </row>
    <row r="43" spans="1:25" ht="15.5" x14ac:dyDescent="0.35">
      <c r="A43" s="3">
        <v>45373</v>
      </c>
      <c r="B43" s="4">
        <f t="shared" si="82"/>
        <v>0</v>
      </c>
      <c r="C43" s="4">
        <f t="shared" si="83"/>
        <v>0</v>
      </c>
      <c r="D43" s="4">
        <f t="shared" si="84"/>
        <v>0</v>
      </c>
      <c r="E43" s="5">
        <f t="shared" si="85"/>
        <v>0</v>
      </c>
      <c r="F43" s="4">
        <v>0</v>
      </c>
      <c r="G43" s="4">
        <v>0</v>
      </c>
      <c r="H43" s="4">
        <v>0</v>
      </c>
      <c r="I43" s="5">
        <f t="shared" si="86"/>
        <v>0</v>
      </c>
      <c r="J43" s="4">
        <v>0</v>
      </c>
      <c r="K43" s="4">
        <v>0</v>
      </c>
      <c r="L43" s="4">
        <v>0</v>
      </c>
      <c r="M43" s="5">
        <f t="shared" si="87"/>
        <v>0</v>
      </c>
      <c r="N43" s="4">
        <v>0</v>
      </c>
      <c r="O43" s="4">
        <v>0</v>
      </c>
      <c r="P43" s="4">
        <v>0</v>
      </c>
      <c r="Q43" s="5">
        <f t="shared" si="88"/>
        <v>0</v>
      </c>
      <c r="R43" s="4">
        <v>0</v>
      </c>
      <c r="S43" s="4">
        <v>0</v>
      </c>
      <c r="T43" s="4">
        <v>0</v>
      </c>
      <c r="U43" s="5">
        <f t="shared" si="90"/>
        <v>0</v>
      </c>
      <c r="V43" s="4">
        <v>0</v>
      </c>
      <c r="W43" s="4">
        <v>0</v>
      </c>
      <c r="X43" s="4">
        <v>0</v>
      </c>
      <c r="Y43" s="12">
        <f t="shared" si="89"/>
        <v>0</v>
      </c>
    </row>
    <row r="44" spans="1:25" ht="15.5" x14ac:dyDescent="0.35">
      <c r="A44" s="3">
        <v>45404</v>
      </c>
      <c r="B44" s="4">
        <f t="shared" si="82"/>
        <v>1</v>
      </c>
      <c r="C44" s="4">
        <f t="shared" ref="C44:C50" si="91">SUM(G43,K43,O43,S43,W43)</f>
        <v>0</v>
      </c>
      <c r="D44" s="4">
        <f t="shared" si="84"/>
        <v>0</v>
      </c>
      <c r="E44" s="5">
        <f t="shared" si="85"/>
        <v>1</v>
      </c>
      <c r="F44" s="4">
        <v>0</v>
      </c>
      <c r="G44" s="4">
        <v>0</v>
      </c>
      <c r="H44" s="4">
        <v>0</v>
      </c>
      <c r="I44" s="5">
        <f t="shared" si="86"/>
        <v>0</v>
      </c>
      <c r="J44" s="4">
        <v>1</v>
      </c>
      <c r="K44" s="4">
        <v>0</v>
      </c>
      <c r="L44" s="4">
        <v>0</v>
      </c>
      <c r="M44" s="5">
        <f t="shared" si="87"/>
        <v>1</v>
      </c>
      <c r="N44" s="4">
        <v>0</v>
      </c>
      <c r="O44" s="4">
        <v>0</v>
      </c>
      <c r="P44" s="4">
        <v>0</v>
      </c>
      <c r="Q44" s="5">
        <f t="shared" si="88"/>
        <v>0</v>
      </c>
      <c r="R44" s="4">
        <v>0</v>
      </c>
      <c r="S44" s="4">
        <v>0</v>
      </c>
      <c r="T44" s="4">
        <v>0</v>
      </c>
      <c r="U44" s="5">
        <f t="shared" si="90"/>
        <v>0</v>
      </c>
      <c r="V44" s="4">
        <v>0</v>
      </c>
      <c r="W44" s="4">
        <v>0</v>
      </c>
      <c r="X44" s="4">
        <v>0</v>
      </c>
      <c r="Y44" s="12">
        <f t="shared" si="89"/>
        <v>0</v>
      </c>
    </row>
    <row r="45" spans="1:25" ht="15.5" x14ac:dyDescent="0.35">
      <c r="A45" s="3">
        <v>45434</v>
      </c>
      <c r="B45" s="4">
        <f t="shared" si="82"/>
        <v>0</v>
      </c>
      <c r="C45" s="4">
        <f t="shared" si="91"/>
        <v>0</v>
      </c>
      <c r="D45" s="4">
        <f t="shared" si="84"/>
        <v>0</v>
      </c>
      <c r="E45" s="5">
        <f t="shared" ref="E45:E50" si="92">SUM(B45:D45)</f>
        <v>0</v>
      </c>
      <c r="F45" s="4">
        <v>0</v>
      </c>
      <c r="G45" s="4">
        <v>0</v>
      </c>
      <c r="H45" s="4">
        <v>0</v>
      </c>
      <c r="I45" s="5">
        <f t="shared" si="86"/>
        <v>0</v>
      </c>
      <c r="J45" s="4">
        <v>0</v>
      </c>
      <c r="K45" s="4">
        <v>0</v>
      </c>
      <c r="L45" s="4">
        <v>0</v>
      </c>
      <c r="M45" s="5">
        <f t="shared" si="87"/>
        <v>0</v>
      </c>
      <c r="N45" s="4">
        <v>0</v>
      </c>
      <c r="O45" s="4">
        <v>0</v>
      </c>
      <c r="P45" s="4">
        <v>0</v>
      </c>
      <c r="Q45" s="5">
        <f t="shared" si="88"/>
        <v>0</v>
      </c>
      <c r="R45" s="4">
        <v>0</v>
      </c>
      <c r="S45" s="4">
        <v>0</v>
      </c>
      <c r="T45" s="4">
        <v>0</v>
      </c>
      <c r="U45" s="5">
        <f t="shared" si="90"/>
        <v>0</v>
      </c>
      <c r="V45" s="4">
        <v>0</v>
      </c>
      <c r="W45" s="4">
        <v>0</v>
      </c>
      <c r="X45" s="4">
        <v>0</v>
      </c>
      <c r="Y45" s="12">
        <f t="shared" si="89"/>
        <v>0</v>
      </c>
    </row>
    <row r="46" spans="1:25" ht="15.5" x14ac:dyDescent="0.35">
      <c r="A46" s="3">
        <v>45465</v>
      </c>
      <c r="B46" s="4">
        <f t="shared" si="82"/>
        <v>0</v>
      </c>
      <c r="C46" s="4">
        <f t="shared" si="91"/>
        <v>0</v>
      </c>
      <c r="D46" s="4">
        <f t="shared" si="84"/>
        <v>0</v>
      </c>
      <c r="E46" s="5">
        <f t="shared" si="92"/>
        <v>0</v>
      </c>
      <c r="F46" s="4">
        <v>0</v>
      </c>
      <c r="G46" s="4">
        <v>0</v>
      </c>
      <c r="H46" s="4">
        <v>0</v>
      </c>
      <c r="I46" s="5">
        <f t="shared" si="86"/>
        <v>0</v>
      </c>
      <c r="J46" s="4">
        <v>0</v>
      </c>
      <c r="K46" s="4">
        <v>0</v>
      </c>
      <c r="L46" s="4">
        <v>0</v>
      </c>
      <c r="M46" s="5">
        <f t="shared" si="87"/>
        <v>0</v>
      </c>
      <c r="N46" s="4">
        <v>0</v>
      </c>
      <c r="O46" s="4">
        <v>0</v>
      </c>
      <c r="P46" s="4">
        <v>0</v>
      </c>
      <c r="Q46" s="5">
        <f t="shared" si="88"/>
        <v>0</v>
      </c>
      <c r="R46" s="4">
        <v>0</v>
      </c>
      <c r="S46" s="4">
        <v>0</v>
      </c>
      <c r="T46" s="4">
        <v>0</v>
      </c>
      <c r="U46" s="5">
        <f t="shared" si="90"/>
        <v>0</v>
      </c>
      <c r="V46" s="4">
        <v>0</v>
      </c>
      <c r="W46" s="4">
        <v>0</v>
      </c>
      <c r="X46" s="4">
        <v>0</v>
      </c>
      <c r="Y46" s="12">
        <f t="shared" si="89"/>
        <v>0</v>
      </c>
    </row>
    <row r="47" spans="1:25" ht="15.5" x14ac:dyDescent="0.35">
      <c r="A47" s="3">
        <v>45495</v>
      </c>
      <c r="B47" s="4">
        <f t="shared" si="82"/>
        <v>0</v>
      </c>
      <c r="C47" s="4">
        <f t="shared" si="91"/>
        <v>0</v>
      </c>
      <c r="D47" s="4">
        <f t="shared" si="84"/>
        <v>0</v>
      </c>
      <c r="E47" s="5">
        <f t="shared" si="92"/>
        <v>0</v>
      </c>
      <c r="F47" s="4">
        <v>0</v>
      </c>
      <c r="G47" s="4">
        <v>0</v>
      </c>
      <c r="H47" s="4">
        <v>0</v>
      </c>
      <c r="I47" s="5">
        <f t="shared" si="86"/>
        <v>0</v>
      </c>
      <c r="J47" s="4">
        <v>0</v>
      </c>
      <c r="K47" s="4">
        <v>0</v>
      </c>
      <c r="L47" s="4">
        <v>0</v>
      </c>
      <c r="M47" s="5">
        <f t="shared" si="87"/>
        <v>0</v>
      </c>
      <c r="N47" s="4">
        <v>0</v>
      </c>
      <c r="O47" s="4">
        <v>0</v>
      </c>
      <c r="P47" s="4">
        <v>0</v>
      </c>
      <c r="Q47" s="5">
        <f t="shared" si="88"/>
        <v>0</v>
      </c>
      <c r="R47" s="4">
        <v>0</v>
      </c>
      <c r="S47" s="4">
        <v>0</v>
      </c>
      <c r="T47" s="4">
        <v>0</v>
      </c>
      <c r="U47" s="5">
        <f t="shared" si="90"/>
        <v>0</v>
      </c>
      <c r="V47" s="4">
        <v>0</v>
      </c>
      <c r="W47" s="4">
        <v>0</v>
      </c>
      <c r="X47" s="4">
        <v>0</v>
      </c>
      <c r="Y47" s="12">
        <f t="shared" si="89"/>
        <v>0</v>
      </c>
    </row>
    <row r="48" spans="1:25" ht="15.5" x14ac:dyDescent="0.35">
      <c r="A48" s="3">
        <v>45526</v>
      </c>
      <c r="B48" s="4">
        <f t="shared" si="82"/>
        <v>1</v>
      </c>
      <c r="C48" s="4">
        <f t="shared" si="91"/>
        <v>0</v>
      </c>
      <c r="D48" s="4">
        <f t="shared" si="84"/>
        <v>0</v>
      </c>
      <c r="E48" s="5">
        <f t="shared" si="92"/>
        <v>1</v>
      </c>
      <c r="F48" s="4">
        <v>0</v>
      </c>
      <c r="G48" s="4">
        <v>0</v>
      </c>
      <c r="H48" s="4">
        <v>0</v>
      </c>
      <c r="I48" s="5">
        <f t="shared" si="86"/>
        <v>0</v>
      </c>
      <c r="J48" s="4">
        <v>0</v>
      </c>
      <c r="K48" s="4">
        <v>0</v>
      </c>
      <c r="L48" s="4">
        <v>0</v>
      </c>
      <c r="M48" s="5">
        <f t="shared" si="87"/>
        <v>0</v>
      </c>
      <c r="N48" s="4">
        <v>1</v>
      </c>
      <c r="O48" s="4">
        <v>0</v>
      </c>
      <c r="P48" s="4">
        <v>0</v>
      </c>
      <c r="Q48" s="5">
        <f t="shared" si="88"/>
        <v>1</v>
      </c>
      <c r="R48" s="4">
        <v>0</v>
      </c>
      <c r="S48" s="4">
        <v>0</v>
      </c>
      <c r="T48" s="4">
        <v>0</v>
      </c>
      <c r="U48" s="5">
        <f t="shared" si="90"/>
        <v>0</v>
      </c>
      <c r="V48" s="4">
        <v>0</v>
      </c>
      <c r="W48" s="4">
        <v>0</v>
      </c>
      <c r="X48" s="4">
        <v>0</v>
      </c>
      <c r="Y48" s="12">
        <f t="shared" si="89"/>
        <v>0</v>
      </c>
    </row>
    <row r="49" spans="1:25" ht="15.5" x14ac:dyDescent="0.35">
      <c r="A49" s="3">
        <v>45557</v>
      </c>
      <c r="B49" s="4">
        <f t="shared" si="82"/>
        <v>0</v>
      </c>
      <c r="C49" s="4">
        <f t="shared" si="91"/>
        <v>0</v>
      </c>
      <c r="D49" s="4">
        <f t="shared" si="84"/>
        <v>0</v>
      </c>
      <c r="E49" s="5">
        <f t="shared" si="92"/>
        <v>0</v>
      </c>
      <c r="F49" s="4">
        <v>0</v>
      </c>
      <c r="G49" s="4">
        <v>0</v>
      </c>
      <c r="H49" s="4">
        <v>0</v>
      </c>
      <c r="I49" s="5">
        <f t="shared" si="86"/>
        <v>0</v>
      </c>
      <c r="J49" s="4">
        <v>0</v>
      </c>
      <c r="K49" s="4">
        <v>0</v>
      </c>
      <c r="L49" s="4">
        <v>0</v>
      </c>
      <c r="M49" s="5">
        <f t="shared" si="87"/>
        <v>0</v>
      </c>
      <c r="N49" s="4">
        <v>0</v>
      </c>
      <c r="O49" s="4">
        <v>0</v>
      </c>
      <c r="P49" s="4">
        <v>0</v>
      </c>
      <c r="Q49" s="5">
        <f t="shared" si="88"/>
        <v>0</v>
      </c>
      <c r="R49" s="4">
        <v>0</v>
      </c>
      <c r="S49" s="4">
        <v>0</v>
      </c>
      <c r="T49" s="4">
        <v>0</v>
      </c>
      <c r="U49" s="5">
        <f t="shared" si="90"/>
        <v>0</v>
      </c>
      <c r="V49" s="4">
        <v>0</v>
      </c>
      <c r="W49" s="4">
        <v>0</v>
      </c>
      <c r="X49" s="4">
        <v>0</v>
      </c>
      <c r="Y49" s="12">
        <f t="shared" si="89"/>
        <v>0</v>
      </c>
    </row>
    <row r="50" spans="1:25" ht="15.5" x14ac:dyDescent="0.35">
      <c r="A50" s="3">
        <v>45587</v>
      </c>
      <c r="B50" s="4">
        <f t="shared" si="82"/>
        <v>0</v>
      </c>
      <c r="C50" s="4">
        <f t="shared" si="91"/>
        <v>0</v>
      </c>
      <c r="D50" s="4">
        <f t="shared" si="84"/>
        <v>0</v>
      </c>
      <c r="E50" s="5">
        <f t="shared" si="92"/>
        <v>0</v>
      </c>
      <c r="F50" s="4">
        <v>0</v>
      </c>
      <c r="G50" s="4">
        <v>0</v>
      </c>
      <c r="H50" s="4">
        <v>0</v>
      </c>
      <c r="I50" s="5">
        <f t="shared" si="86"/>
        <v>0</v>
      </c>
      <c r="J50" s="4">
        <v>0</v>
      </c>
      <c r="K50" s="4">
        <v>0</v>
      </c>
      <c r="L50" s="4">
        <v>0</v>
      </c>
      <c r="M50" s="5">
        <f t="shared" si="87"/>
        <v>0</v>
      </c>
      <c r="N50" s="4">
        <v>0</v>
      </c>
      <c r="O50" s="4">
        <v>0</v>
      </c>
      <c r="P50" s="4">
        <v>0</v>
      </c>
      <c r="Q50" s="5">
        <f t="shared" si="88"/>
        <v>0</v>
      </c>
      <c r="R50" s="4">
        <v>0</v>
      </c>
      <c r="S50" s="4">
        <v>0</v>
      </c>
      <c r="T50" s="4">
        <v>0</v>
      </c>
      <c r="U50" s="5">
        <f t="shared" si="90"/>
        <v>0</v>
      </c>
      <c r="V50" s="4">
        <v>0</v>
      </c>
      <c r="W50" s="4">
        <v>0</v>
      </c>
      <c r="X50" s="4">
        <v>0</v>
      </c>
      <c r="Y50" s="12">
        <f t="shared" si="89"/>
        <v>0</v>
      </c>
    </row>
    <row r="51" spans="1:25" ht="15.5" x14ac:dyDescent="0.35">
      <c r="A51" s="3">
        <v>45618</v>
      </c>
      <c r="B51" s="4">
        <f t="shared" ref="B51" si="93">SUM(F51,J51,N51,R51,V51)</f>
        <v>0</v>
      </c>
      <c r="C51" s="4">
        <f t="shared" ref="C51" si="94">SUM(G50,K50,O50,S50,W50)</f>
        <v>0</v>
      </c>
      <c r="D51" s="4">
        <f t="shared" ref="D51" si="95">SUM(H51,L51,P51,T51,X51)</f>
        <v>0</v>
      </c>
      <c r="E51" s="5">
        <f t="shared" ref="E51" si="96">SUM(B51:D51)</f>
        <v>0</v>
      </c>
      <c r="F51" s="4">
        <v>0</v>
      </c>
      <c r="G51" s="4">
        <v>0</v>
      </c>
      <c r="H51" s="4">
        <v>0</v>
      </c>
      <c r="I51" s="5">
        <f t="shared" ref="I51" si="97">SUM(F51:H51)</f>
        <v>0</v>
      </c>
      <c r="J51" s="4">
        <v>0</v>
      </c>
      <c r="K51" s="4">
        <v>0</v>
      </c>
      <c r="L51" s="4">
        <v>0</v>
      </c>
      <c r="M51" s="5">
        <f t="shared" ref="M51" si="98">SUM(J51:L51)</f>
        <v>0</v>
      </c>
      <c r="N51" s="4">
        <v>0</v>
      </c>
      <c r="O51" s="4">
        <v>0</v>
      </c>
      <c r="P51" s="4">
        <v>0</v>
      </c>
      <c r="Q51" s="5">
        <f t="shared" ref="Q51" si="99">SUM(N51:P51)</f>
        <v>0</v>
      </c>
      <c r="R51" s="4">
        <v>0</v>
      </c>
      <c r="S51" s="4">
        <v>0</v>
      </c>
      <c r="T51" s="4">
        <v>0</v>
      </c>
      <c r="U51" s="5">
        <f t="shared" ref="U51" si="100">SUM(R51:T51)</f>
        <v>0</v>
      </c>
      <c r="V51" s="4">
        <v>0</v>
      </c>
      <c r="W51" s="4">
        <v>0</v>
      </c>
      <c r="X51" s="4">
        <v>0</v>
      </c>
      <c r="Y51" s="12">
        <f t="shared" ref="Y51" si="101">SUM(V51:X51)</f>
        <v>0</v>
      </c>
    </row>
    <row r="52" spans="1:25" ht="16" thickBot="1" x14ac:dyDescent="0.4">
      <c r="A52" s="8"/>
      <c r="B52" s="9"/>
      <c r="C52" s="9"/>
      <c r="D52" s="9"/>
      <c r="E52" s="10"/>
      <c r="F52" s="9"/>
      <c r="G52" s="9"/>
      <c r="H52" s="9"/>
      <c r="I52" s="10"/>
      <c r="J52" s="9"/>
      <c r="K52" s="9"/>
      <c r="L52" s="9"/>
      <c r="M52" s="10"/>
      <c r="N52" s="9"/>
      <c r="O52" s="9"/>
      <c r="P52" s="9"/>
      <c r="Q52" s="10"/>
      <c r="R52" s="9"/>
      <c r="S52" s="9"/>
      <c r="T52" s="9"/>
      <c r="U52" s="10"/>
      <c r="V52" s="9"/>
      <c r="W52" s="9"/>
      <c r="X52" s="9"/>
      <c r="Y52" s="46"/>
    </row>
    <row r="53" spans="1:25" ht="16" thickBot="1" x14ac:dyDescent="0.4">
      <c r="A53" s="102" t="s">
        <v>21</v>
      </c>
      <c r="B53" s="103"/>
      <c r="C53" s="103"/>
      <c r="D53" s="103"/>
      <c r="E53" s="103"/>
      <c r="F53" s="103"/>
      <c r="G53" s="103"/>
      <c r="H53" s="103"/>
      <c r="I53" s="103"/>
      <c r="J53" s="103"/>
      <c r="K53" s="103"/>
      <c r="L53" s="103"/>
      <c r="M53" s="103"/>
      <c r="N53" s="103"/>
      <c r="O53" s="103"/>
      <c r="P53" s="103"/>
      <c r="Q53" s="103"/>
      <c r="R53" s="103"/>
      <c r="S53" s="103"/>
      <c r="T53" s="103"/>
      <c r="U53" s="103"/>
      <c r="V53" s="103"/>
      <c r="W53" s="103"/>
      <c r="X53" s="103"/>
      <c r="Y53" s="104"/>
    </row>
    <row r="54" spans="1:25" ht="15.5" x14ac:dyDescent="0.35">
      <c r="A54" s="98" t="s">
        <v>4</v>
      </c>
      <c r="B54" s="98"/>
      <c r="C54" s="98"/>
      <c r="D54" s="98"/>
      <c r="E54" s="99"/>
      <c r="F54" s="98" t="s">
        <v>7</v>
      </c>
      <c r="G54" s="98"/>
      <c r="H54" s="98"/>
      <c r="I54" s="99"/>
      <c r="J54" s="98" t="s">
        <v>8</v>
      </c>
      <c r="K54" s="98"/>
      <c r="L54" s="98"/>
      <c r="M54" s="99"/>
      <c r="N54" s="98" t="s">
        <v>9</v>
      </c>
      <c r="O54" s="98"/>
      <c r="P54" s="98"/>
      <c r="Q54" s="99"/>
      <c r="R54" s="98" t="s">
        <v>10</v>
      </c>
      <c r="S54" s="98"/>
      <c r="T54" s="98"/>
      <c r="U54" s="99"/>
      <c r="V54" s="101" t="s">
        <v>11</v>
      </c>
      <c r="W54" s="98"/>
      <c r="X54" s="98"/>
      <c r="Y54" s="99"/>
    </row>
    <row r="55" spans="1:25" ht="15.5" x14ac:dyDescent="0.35">
      <c r="A55" s="2" t="s">
        <v>5</v>
      </c>
      <c r="B55" s="21" t="s">
        <v>6</v>
      </c>
      <c r="C55" s="21" t="s">
        <v>2</v>
      </c>
      <c r="D55" s="21" t="s">
        <v>3</v>
      </c>
      <c r="E55" s="23" t="s">
        <v>4</v>
      </c>
      <c r="F55" s="21" t="s">
        <v>6</v>
      </c>
      <c r="G55" s="21" t="s">
        <v>2</v>
      </c>
      <c r="H55" s="21" t="s">
        <v>3</v>
      </c>
      <c r="I55" s="23" t="s">
        <v>4</v>
      </c>
      <c r="J55" s="21" t="s">
        <v>6</v>
      </c>
      <c r="K55" s="21" t="s">
        <v>2</v>
      </c>
      <c r="L55" s="21" t="s">
        <v>3</v>
      </c>
      <c r="M55" s="23" t="s">
        <v>4</v>
      </c>
      <c r="N55" s="21" t="s">
        <v>6</v>
      </c>
      <c r="O55" s="21" t="s">
        <v>2</v>
      </c>
      <c r="P55" s="21" t="s">
        <v>3</v>
      </c>
      <c r="Q55" s="23" t="s">
        <v>4</v>
      </c>
      <c r="R55" s="21" t="s">
        <v>6</v>
      </c>
      <c r="S55" s="21" t="s">
        <v>2</v>
      </c>
      <c r="T55" s="21" t="s">
        <v>3</v>
      </c>
      <c r="U55" s="23" t="s">
        <v>4</v>
      </c>
      <c r="V55" s="20" t="s">
        <v>6</v>
      </c>
      <c r="W55" s="21" t="s">
        <v>2</v>
      </c>
      <c r="X55" s="21" t="s">
        <v>3</v>
      </c>
      <c r="Y55" s="23" t="s">
        <v>4</v>
      </c>
    </row>
    <row r="56" spans="1:25" ht="15.5" x14ac:dyDescent="0.35">
      <c r="A56" s="3">
        <v>45252</v>
      </c>
      <c r="B56" s="4">
        <f t="shared" ref="B56:B67" si="102">SUM(F56,J56,N56,R56,V56)</f>
        <v>0</v>
      </c>
      <c r="C56" s="4">
        <f t="shared" ref="C56:C67" si="103">SUM(G56,K56,O56,S56,W56)</f>
        <v>0</v>
      </c>
      <c r="D56" s="4">
        <f t="shared" ref="D56:D67" si="104">SUM(H56,L56,P56,T56,X56)</f>
        <v>0</v>
      </c>
      <c r="E56" s="5">
        <f t="shared" ref="E56:E67" si="105">SUM(B56:D56)</f>
        <v>0</v>
      </c>
      <c r="F56" s="4">
        <v>0</v>
      </c>
      <c r="G56" s="4">
        <v>0</v>
      </c>
      <c r="H56" s="4">
        <v>0</v>
      </c>
      <c r="I56" s="5">
        <v>0</v>
      </c>
      <c r="J56" s="4">
        <v>0</v>
      </c>
      <c r="K56" s="4">
        <v>0</v>
      </c>
      <c r="L56" s="4">
        <v>0</v>
      </c>
      <c r="M56" s="5">
        <v>0</v>
      </c>
      <c r="N56" s="4">
        <v>0</v>
      </c>
      <c r="O56" s="4">
        <v>0</v>
      </c>
      <c r="P56" s="4">
        <v>0</v>
      </c>
      <c r="Q56" s="5">
        <v>0</v>
      </c>
      <c r="R56" s="4">
        <v>0</v>
      </c>
      <c r="S56" s="4">
        <v>0</v>
      </c>
      <c r="T56" s="4">
        <v>0</v>
      </c>
      <c r="U56" s="5">
        <v>0</v>
      </c>
      <c r="V56" s="4">
        <v>0</v>
      </c>
      <c r="W56" s="4">
        <v>0</v>
      </c>
      <c r="X56" s="4">
        <v>0</v>
      </c>
      <c r="Y56" s="12">
        <v>0</v>
      </c>
    </row>
    <row r="57" spans="1:25" ht="15.5" x14ac:dyDescent="0.35">
      <c r="A57" s="3">
        <v>45282</v>
      </c>
      <c r="B57" s="4">
        <f t="shared" si="102"/>
        <v>0</v>
      </c>
      <c r="C57" s="4">
        <f t="shared" si="103"/>
        <v>0</v>
      </c>
      <c r="D57" s="4">
        <f t="shared" si="104"/>
        <v>0</v>
      </c>
      <c r="E57" s="5">
        <f t="shared" si="105"/>
        <v>0</v>
      </c>
      <c r="F57" s="4">
        <v>0</v>
      </c>
      <c r="G57" s="4">
        <v>0</v>
      </c>
      <c r="H57" s="4">
        <v>0</v>
      </c>
      <c r="I57" s="5">
        <v>0</v>
      </c>
      <c r="J57" s="4">
        <v>0</v>
      </c>
      <c r="K57" s="4">
        <v>0</v>
      </c>
      <c r="L57" s="4">
        <v>0</v>
      </c>
      <c r="M57" s="5">
        <v>0</v>
      </c>
      <c r="N57" s="4">
        <v>0</v>
      </c>
      <c r="O57" s="4">
        <v>0</v>
      </c>
      <c r="P57" s="4">
        <v>0</v>
      </c>
      <c r="Q57" s="5">
        <v>0</v>
      </c>
      <c r="R57" s="4">
        <v>0</v>
      </c>
      <c r="S57" s="4">
        <v>0</v>
      </c>
      <c r="T57" s="4">
        <v>0</v>
      </c>
      <c r="U57" s="5">
        <v>0</v>
      </c>
      <c r="V57" s="4">
        <v>0</v>
      </c>
      <c r="W57" s="4">
        <v>0</v>
      </c>
      <c r="X57" s="4">
        <v>0</v>
      </c>
      <c r="Y57" s="12">
        <v>0</v>
      </c>
    </row>
    <row r="58" spans="1:25" ht="15.5" x14ac:dyDescent="0.35">
      <c r="A58" s="3">
        <v>45313</v>
      </c>
      <c r="B58" s="4">
        <f t="shared" si="102"/>
        <v>0</v>
      </c>
      <c r="C58" s="4">
        <f t="shared" si="103"/>
        <v>0</v>
      </c>
      <c r="D58" s="4">
        <f t="shared" si="104"/>
        <v>0</v>
      </c>
      <c r="E58" s="5">
        <f t="shared" si="105"/>
        <v>0</v>
      </c>
      <c r="F58" s="4">
        <v>0</v>
      </c>
      <c r="G58" s="4">
        <v>0</v>
      </c>
      <c r="H58" s="4">
        <v>0</v>
      </c>
      <c r="I58" s="5">
        <v>0</v>
      </c>
      <c r="J58" s="4">
        <v>0</v>
      </c>
      <c r="K58" s="4">
        <v>0</v>
      </c>
      <c r="L58" s="4">
        <v>0</v>
      </c>
      <c r="M58" s="5">
        <v>0</v>
      </c>
      <c r="N58" s="4">
        <v>0</v>
      </c>
      <c r="O58" s="4">
        <v>0</v>
      </c>
      <c r="P58" s="4">
        <v>0</v>
      </c>
      <c r="Q58" s="5">
        <v>0</v>
      </c>
      <c r="R58" s="4">
        <v>0</v>
      </c>
      <c r="S58" s="4">
        <v>0</v>
      </c>
      <c r="T58" s="4">
        <v>0</v>
      </c>
      <c r="U58" s="5">
        <v>0</v>
      </c>
      <c r="V58" s="4">
        <v>0</v>
      </c>
      <c r="W58" s="4">
        <v>0</v>
      </c>
      <c r="X58" s="4">
        <v>0</v>
      </c>
      <c r="Y58" s="12">
        <v>0</v>
      </c>
    </row>
    <row r="59" spans="1:25" ht="15.5" x14ac:dyDescent="0.35">
      <c r="A59" s="3">
        <v>45344</v>
      </c>
      <c r="B59" s="4">
        <f t="shared" si="102"/>
        <v>0</v>
      </c>
      <c r="C59" s="4">
        <f t="shared" si="103"/>
        <v>0</v>
      </c>
      <c r="D59" s="4">
        <f t="shared" si="104"/>
        <v>0</v>
      </c>
      <c r="E59" s="5">
        <f t="shared" si="105"/>
        <v>0</v>
      </c>
      <c r="F59" s="4">
        <v>0</v>
      </c>
      <c r="G59" s="4">
        <v>0</v>
      </c>
      <c r="H59" s="4">
        <v>0</v>
      </c>
      <c r="I59" s="5">
        <v>0</v>
      </c>
      <c r="J59" s="4">
        <v>0</v>
      </c>
      <c r="K59" s="4">
        <v>0</v>
      </c>
      <c r="L59" s="4">
        <v>0</v>
      </c>
      <c r="M59" s="5">
        <v>0</v>
      </c>
      <c r="N59" s="4">
        <v>0</v>
      </c>
      <c r="O59" s="4">
        <v>0</v>
      </c>
      <c r="P59" s="4">
        <v>0</v>
      </c>
      <c r="Q59" s="5">
        <v>0</v>
      </c>
      <c r="R59" s="4">
        <v>0</v>
      </c>
      <c r="S59" s="4">
        <v>0</v>
      </c>
      <c r="T59" s="4">
        <v>0</v>
      </c>
      <c r="U59" s="5">
        <v>0</v>
      </c>
      <c r="V59" s="4">
        <v>0</v>
      </c>
      <c r="W59" s="4">
        <v>0</v>
      </c>
      <c r="X59" s="4">
        <v>0</v>
      </c>
      <c r="Y59" s="12">
        <v>0</v>
      </c>
    </row>
    <row r="60" spans="1:25" ht="15.5" x14ac:dyDescent="0.35">
      <c r="A60" s="3">
        <v>45373</v>
      </c>
      <c r="B60" s="4">
        <f t="shared" si="102"/>
        <v>0</v>
      </c>
      <c r="C60" s="4">
        <f t="shared" si="103"/>
        <v>0</v>
      </c>
      <c r="D60" s="4">
        <f t="shared" si="104"/>
        <v>0</v>
      </c>
      <c r="E60" s="5">
        <f t="shared" si="105"/>
        <v>0</v>
      </c>
      <c r="F60" s="4">
        <v>0</v>
      </c>
      <c r="G60" s="4">
        <v>0</v>
      </c>
      <c r="H60" s="4">
        <v>0</v>
      </c>
      <c r="I60" s="5">
        <v>0</v>
      </c>
      <c r="J60" s="4">
        <v>0</v>
      </c>
      <c r="K60" s="4">
        <v>0</v>
      </c>
      <c r="L60" s="4">
        <v>0</v>
      </c>
      <c r="M60" s="5">
        <v>0</v>
      </c>
      <c r="N60" s="4">
        <v>0</v>
      </c>
      <c r="O60" s="4">
        <v>0</v>
      </c>
      <c r="P60" s="4">
        <v>0</v>
      </c>
      <c r="Q60" s="5">
        <v>0</v>
      </c>
      <c r="R60" s="4">
        <v>0</v>
      </c>
      <c r="S60" s="4">
        <v>0</v>
      </c>
      <c r="T60" s="4">
        <v>0</v>
      </c>
      <c r="U60" s="5">
        <v>0</v>
      </c>
      <c r="V60" s="4">
        <v>0</v>
      </c>
      <c r="W60" s="4">
        <v>0</v>
      </c>
      <c r="X60" s="4">
        <v>0</v>
      </c>
      <c r="Y60" s="12">
        <v>0</v>
      </c>
    </row>
    <row r="61" spans="1:25" ht="15.5" x14ac:dyDescent="0.35">
      <c r="A61" s="3">
        <v>45404</v>
      </c>
      <c r="B61" s="4">
        <f t="shared" si="102"/>
        <v>0</v>
      </c>
      <c r="C61" s="4">
        <f t="shared" si="103"/>
        <v>0</v>
      </c>
      <c r="D61" s="4">
        <f t="shared" si="104"/>
        <v>0</v>
      </c>
      <c r="E61" s="5">
        <f t="shared" si="105"/>
        <v>0</v>
      </c>
      <c r="F61" s="4">
        <v>0</v>
      </c>
      <c r="G61" s="4">
        <v>0</v>
      </c>
      <c r="H61" s="4">
        <v>0</v>
      </c>
      <c r="I61" s="5">
        <v>0</v>
      </c>
      <c r="J61" s="4">
        <v>0</v>
      </c>
      <c r="K61" s="4">
        <v>0</v>
      </c>
      <c r="L61" s="4">
        <v>0</v>
      </c>
      <c r="M61" s="5">
        <v>0</v>
      </c>
      <c r="N61" s="4">
        <v>0</v>
      </c>
      <c r="O61" s="4">
        <v>0</v>
      </c>
      <c r="P61" s="4">
        <v>0</v>
      </c>
      <c r="Q61" s="5">
        <v>0</v>
      </c>
      <c r="R61" s="4">
        <v>0</v>
      </c>
      <c r="S61" s="4">
        <v>0</v>
      </c>
      <c r="T61" s="4">
        <v>0</v>
      </c>
      <c r="U61" s="5">
        <v>0</v>
      </c>
      <c r="V61" s="4">
        <v>0</v>
      </c>
      <c r="W61" s="4">
        <v>0</v>
      </c>
      <c r="X61" s="4">
        <v>0</v>
      </c>
      <c r="Y61" s="12">
        <v>0</v>
      </c>
    </row>
    <row r="62" spans="1:25" ht="15.5" x14ac:dyDescent="0.35">
      <c r="A62" s="3">
        <v>45434</v>
      </c>
      <c r="B62" s="4">
        <f t="shared" si="102"/>
        <v>0</v>
      </c>
      <c r="C62" s="4">
        <f t="shared" si="103"/>
        <v>0</v>
      </c>
      <c r="D62" s="4">
        <f t="shared" si="104"/>
        <v>0</v>
      </c>
      <c r="E62" s="5">
        <f t="shared" si="105"/>
        <v>0</v>
      </c>
      <c r="F62" s="4">
        <v>0</v>
      </c>
      <c r="G62" s="4">
        <v>0</v>
      </c>
      <c r="H62" s="4">
        <v>0</v>
      </c>
      <c r="I62" s="5">
        <v>0</v>
      </c>
      <c r="J62" s="4">
        <v>0</v>
      </c>
      <c r="K62" s="4">
        <v>0</v>
      </c>
      <c r="L62" s="4">
        <v>0</v>
      </c>
      <c r="M62" s="5">
        <v>0</v>
      </c>
      <c r="N62" s="4">
        <v>0</v>
      </c>
      <c r="O62" s="4">
        <v>0</v>
      </c>
      <c r="P62" s="4">
        <v>0</v>
      </c>
      <c r="Q62" s="5">
        <v>0</v>
      </c>
      <c r="R62" s="4">
        <v>0</v>
      </c>
      <c r="S62" s="4">
        <v>0</v>
      </c>
      <c r="T62" s="4">
        <v>0</v>
      </c>
      <c r="U62" s="5">
        <v>0</v>
      </c>
      <c r="V62" s="4">
        <v>0</v>
      </c>
      <c r="W62" s="4">
        <v>0</v>
      </c>
      <c r="X62" s="4">
        <v>0</v>
      </c>
      <c r="Y62" s="12">
        <v>0</v>
      </c>
    </row>
    <row r="63" spans="1:25" ht="15.5" x14ac:dyDescent="0.35">
      <c r="A63" s="3">
        <v>45465</v>
      </c>
      <c r="B63" s="4">
        <f t="shared" si="102"/>
        <v>0</v>
      </c>
      <c r="C63" s="4">
        <f t="shared" si="103"/>
        <v>0</v>
      </c>
      <c r="D63" s="4">
        <f t="shared" si="104"/>
        <v>0</v>
      </c>
      <c r="E63" s="5">
        <f t="shared" si="105"/>
        <v>0</v>
      </c>
      <c r="F63" s="4">
        <v>0</v>
      </c>
      <c r="G63" s="4">
        <v>0</v>
      </c>
      <c r="H63" s="4">
        <v>0</v>
      </c>
      <c r="I63" s="5">
        <v>0</v>
      </c>
      <c r="J63" s="4">
        <v>0</v>
      </c>
      <c r="K63" s="4">
        <v>0</v>
      </c>
      <c r="L63" s="4">
        <v>0</v>
      </c>
      <c r="M63" s="5">
        <v>0</v>
      </c>
      <c r="N63" s="4">
        <v>0</v>
      </c>
      <c r="O63" s="4">
        <v>0</v>
      </c>
      <c r="P63" s="4">
        <v>0</v>
      </c>
      <c r="Q63" s="5">
        <v>0</v>
      </c>
      <c r="R63" s="4">
        <v>0</v>
      </c>
      <c r="S63" s="4">
        <v>0</v>
      </c>
      <c r="T63" s="4">
        <v>0</v>
      </c>
      <c r="U63" s="5">
        <v>0</v>
      </c>
      <c r="V63" s="4">
        <v>0</v>
      </c>
      <c r="W63" s="4">
        <v>0</v>
      </c>
      <c r="X63" s="4">
        <v>0</v>
      </c>
      <c r="Y63" s="12">
        <v>0</v>
      </c>
    </row>
    <row r="64" spans="1:25" ht="15.5" x14ac:dyDescent="0.35">
      <c r="A64" s="3">
        <v>45495</v>
      </c>
      <c r="B64" s="4">
        <f t="shared" si="102"/>
        <v>4</v>
      </c>
      <c r="C64" s="4">
        <f t="shared" si="103"/>
        <v>0</v>
      </c>
      <c r="D64" s="4">
        <f t="shared" si="104"/>
        <v>0</v>
      </c>
      <c r="E64" s="5">
        <f t="shared" si="105"/>
        <v>4</v>
      </c>
      <c r="F64" s="4">
        <v>0</v>
      </c>
      <c r="G64" s="4">
        <v>0</v>
      </c>
      <c r="H64" s="4">
        <v>0</v>
      </c>
      <c r="I64" s="5">
        <v>0</v>
      </c>
      <c r="J64" s="4">
        <v>0</v>
      </c>
      <c r="K64" s="4">
        <v>0</v>
      </c>
      <c r="L64" s="4">
        <v>0</v>
      </c>
      <c r="M64" s="5">
        <v>0</v>
      </c>
      <c r="N64" s="4">
        <v>0</v>
      </c>
      <c r="O64" s="4">
        <v>0</v>
      </c>
      <c r="P64" s="4">
        <v>0</v>
      </c>
      <c r="Q64" s="5">
        <v>0</v>
      </c>
      <c r="R64" s="4">
        <v>0</v>
      </c>
      <c r="S64" s="4">
        <v>0</v>
      </c>
      <c r="T64" s="4">
        <v>0</v>
      </c>
      <c r="U64" s="5">
        <v>0</v>
      </c>
      <c r="V64" s="4">
        <v>4</v>
      </c>
      <c r="W64" s="4">
        <v>0</v>
      </c>
      <c r="X64" s="4">
        <v>0</v>
      </c>
      <c r="Y64" s="12">
        <f>SUM(X64,W64,V64)</f>
        <v>4</v>
      </c>
    </row>
    <row r="65" spans="1:25" ht="15.5" x14ac:dyDescent="0.35">
      <c r="A65" s="3">
        <v>45526</v>
      </c>
      <c r="B65" s="4">
        <f t="shared" si="102"/>
        <v>0</v>
      </c>
      <c r="C65" s="4">
        <f t="shared" si="103"/>
        <v>0</v>
      </c>
      <c r="D65" s="4">
        <f t="shared" si="104"/>
        <v>0</v>
      </c>
      <c r="E65" s="5">
        <f t="shared" si="105"/>
        <v>0</v>
      </c>
      <c r="F65" s="4">
        <v>0</v>
      </c>
      <c r="G65" s="4">
        <v>0</v>
      </c>
      <c r="H65" s="4">
        <v>0</v>
      </c>
      <c r="I65" s="5">
        <v>0</v>
      </c>
      <c r="J65" s="4">
        <v>0</v>
      </c>
      <c r="K65" s="4">
        <v>0</v>
      </c>
      <c r="L65" s="4">
        <v>0</v>
      </c>
      <c r="M65" s="5">
        <v>0</v>
      </c>
      <c r="N65" s="4">
        <v>0</v>
      </c>
      <c r="O65" s="4">
        <v>0</v>
      </c>
      <c r="P65" s="4">
        <v>0</v>
      </c>
      <c r="Q65" s="5">
        <v>0</v>
      </c>
      <c r="R65" s="4">
        <v>0</v>
      </c>
      <c r="S65" s="4">
        <v>0</v>
      </c>
      <c r="T65" s="4">
        <v>0</v>
      </c>
      <c r="U65" s="5">
        <v>0</v>
      </c>
      <c r="V65" s="4">
        <v>0</v>
      </c>
      <c r="W65" s="4">
        <v>0</v>
      </c>
      <c r="X65" s="4">
        <v>0</v>
      </c>
      <c r="Y65" s="12">
        <f>SUM(X65,W65,V65)</f>
        <v>0</v>
      </c>
    </row>
    <row r="66" spans="1:25" ht="15.5" x14ac:dyDescent="0.35">
      <c r="A66" s="3">
        <v>45557</v>
      </c>
      <c r="B66" s="4">
        <f t="shared" si="102"/>
        <v>0</v>
      </c>
      <c r="C66" s="4">
        <f t="shared" si="103"/>
        <v>0</v>
      </c>
      <c r="D66" s="4">
        <f t="shared" si="104"/>
        <v>0</v>
      </c>
      <c r="E66" s="5">
        <f t="shared" si="105"/>
        <v>0</v>
      </c>
      <c r="F66" s="4">
        <v>0</v>
      </c>
      <c r="G66" s="4">
        <v>0</v>
      </c>
      <c r="H66" s="4">
        <v>0</v>
      </c>
      <c r="I66" s="5">
        <v>0</v>
      </c>
      <c r="J66" s="4">
        <v>0</v>
      </c>
      <c r="K66" s="4">
        <v>0</v>
      </c>
      <c r="L66" s="4">
        <v>0</v>
      </c>
      <c r="M66" s="5">
        <v>0</v>
      </c>
      <c r="N66" s="4">
        <v>0</v>
      </c>
      <c r="O66" s="4">
        <v>0</v>
      </c>
      <c r="P66" s="4">
        <v>0</v>
      </c>
      <c r="Q66" s="5">
        <v>0</v>
      </c>
      <c r="R66" s="4">
        <v>0</v>
      </c>
      <c r="S66" s="4">
        <v>0</v>
      </c>
      <c r="T66" s="4">
        <v>0</v>
      </c>
      <c r="U66" s="5">
        <v>0</v>
      </c>
      <c r="V66" s="4">
        <v>0</v>
      </c>
      <c r="W66" s="4">
        <v>0</v>
      </c>
      <c r="X66" s="4">
        <v>0</v>
      </c>
      <c r="Y66" s="12">
        <f>SUM(X66,W66,V66)</f>
        <v>0</v>
      </c>
    </row>
    <row r="67" spans="1:25" ht="15.5" x14ac:dyDescent="0.35">
      <c r="A67" s="3">
        <v>45587</v>
      </c>
      <c r="B67" s="4">
        <f t="shared" si="102"/>
        <v>0</v>
      </c>
      <c r="C67" s="4">
        <f t="shared" si="103"/>
        <v>0</v>
      </c>
      <c r="D67" s="4">
        <f t="shared" si="104"/>
        <v>0</v>
      </c>
      <c r="E67" s="5">
        <f t="shared" si="105"/>
        <v>0</v>
      </c>
      <c r="F67" s="4">
        <v>0</v>
      </c>
      <c r="G67" s="4">
        <v>0</v>
      </c>
      <c r="H67" s="4">
        <v>0</v>
      </c>
      <c r="I67" s="5">
        <v>0</v>
      </c>
      <c r="J67" s="4">
        <v>0</v>
      </c>
      <c r="K67" s="4">
        <v>0</v>
      </c>
      <c r="L67" s="4">
        <v>0</v>
      </c>
      <c r="M67" s="5">
        <v>0</v>
      </c>
      <c r="N67" s="4">
        <v>0</v>
      </c>
      <c r="O67" s="4">
        <v>0</v>
      </c>
      <c r="P67" s="4">
        <v>0</v>
      </c>
      <c r="Q67" s="5">
        <v>0</v>
      </c>
      <c r="R67" s="4">
        <v>0</v>
      </c>
      <c r="S67" s="4">
        <v>0</v>
      </c>
      <c r="T67" s="4">
        <v>0</v>
      </c>
      <c r="U67" s="5">
        <v>0</v>
      </c>
      <c r="V67" s="4">
        <v>0</v>
      </c>
      <c r="W67" s="4">
        <v>0</v>
      </c>
      <c r="X67" s="4">
        <v>0</v>
      </c>
      <c r="Y67" s="12">
        <f>SUM(X67,W67,V67)</f>
        <v>0</v>
      </c>
    </row>
    <row r="68" spans="1:25" ht="15.5" x14ac:dyDescent="0.35">
      <c r="A68" s="3">
        <v>45618</v>
      </c>
      <c r="B68" s="4">
        <f t="shared" ref="B68" si="106">SUM(F68,J68,N68,R68,V68)</f>
        <v>0</v>
      </c>
      <c r="C68" s="4">
        <f t="shared" ref="C68" si="107">SUM(G68,K68,O68,S68,W68)</f>
        <v>0</v>
      </c>
      <c r="D68" s="4">
        <f t="shared" ref="D68" si="108">SUM(H68,L68,P68,T68,X68)</f>
        <v>0</v>
      </c>
      <c r="E68" s="5">
        <f t="shared" ref="E68" si="109">SUM(B68:D68)</f>
        <v>0</v>
      </c>
      <c r="F68" s="4">
        <v>0</v>
      </c>
      <c r="G68" s="4">
        <v>0</v>
      </c>
      <c r="H68" s="4">
        <v>0</v>
      </c>
      <c r="I68" s="5">
        <v>0</v>
      </c>
      <c r="J68" s="4">
        <v>0</v>
      </c>
      <c r="K68" s="4">
        <v>0</v>
      </c>
      <c r="L68" s="4">
        <v>0</v>
      </c>
      <c r="M68" s="5">
        <v>0</v>
      </c>
      <c r="N68" s="4">
        <v>0</v>
      </c>
      <c r="O68" s="4">
        <v>0</v>
      </c>
      <c r="P68" s="4">
        <v>0</v>
      </c>
      <c r="Q68" s="5">
        <v>0</v>
      </c>
      <c r="R68" s="4">
        <v>0</v>
      </c>
      <c r="S68" s="4">
        <v>0</v>
      </c>
      <c r="T68" s="4">
        <v>0</v>
      </c>
      <c r="U68" s="5">
        <v>0</v>
      </c>
      <c r="V68" s="4">
        <v>0</v>
      </c>
      <c r="W68" s="4">
        <v>0</v>
      </c>
      <c r="X68" s="4">
        <v>0</v>
      </c>
      <c r="Y68" s="12">
        <f>SUM(X68,W68,V68)</f>
        <v>0</v>
      </c>
    </row>
    <row r="69" spans="1:25" ht="15.5" x14ac:dyDescent="0.35">
      <c r="A69" s="8"/>
      <c r="B69" s="9"/>
      <c r="C69" s="9"/>
      <c r="D69" s="9"/>
      <c r="E69" s="10"/>
      <c r="F69" s="9"/>
      <c r="G69" s="9"/>
      <c r="H69" s="9"/>
      <c r="I69" s="10"/>
      <c r="J69" s="9"/>
      <c r="K69" s="9"/>
      <c r="L69" s="9"/>
      <c r="M69" s="10"/>
      <c r="N69" s="9"/>
      <c r="O69" s="9"/>
      <c r="P69" s="9"/>
      <c r="Q69" s="10"/>
      <c r="R69" s="9"/>
      <c r="S69" s="9"/>
      <c r="T69" s="9"/>
      <c r="U69" s="10"/>
      <c r="V69" s="9"/>
      <c r="W69" s="9"/>
      <c r="X69" s="9"/>
      <c r="Y69" s="10"/>
    </row>
    <row r="70" spans="1:25" ht="15.5" x14ac:dyDescent="0.35">
      <c r="A70" s="8"/>
      <c r="B70" s="9"/>
      <c r="C70" s="9"/>
      <c r="D70" s="9"/>
      <c r="E70" s="10"/>
      <c r="F70" s="9"/>
      <c r="G70" s="9"/>
      <c r="H70" s="9"/>
      <c r="I70" s="10"/>
      <c r="J70" s="9"/>
      <c r="K70" s="9"/>
      <c r="L70" s="9"/>
      <c r="M70" s="10"/>
      <c r="N70" s="9"/>
      <c r="O70" s="9"/>
      <c r="P70" s="9"/>
      <c r="Q70" s="10"/>
      <c r="R70" s="9"/>
      <c r="S70" s="9"/>
      <c r="T70" s="9"/>
      <c r="U70" s="10"/>
      <c r="V70" s="9"/>
      <c r="W70" s="9"/>
      <c r="X70" s="9"/>
    </row>
    <row r="71" spans="1:25" ht="15.5" x14ac:dyDescent="0.35">
      <c r="A71" s="8"/>
      <c r="B71" s="9"/>
      <c r="C71" s="9"/>
      <c r="D71" s="9"/>
      <c r="E71" s="10"/>
      <c r="F71" s="9"/>
      <c r="G71" s="9"/>
      <c r="H71" s="9"/>
      <c r="I71" s="10"/>
      <c r="J71" s="9"/>
      <c r="K71" s="9"/>
      <c r="L71" s="9"/>
      <c r="M71" s="10"/>
      <c r="N71" s="9"/>
      <c r="O71" s="9"/>
      <c r="P71" s="9"/>
      <c r="Q71" s="10"/>
      <c r="R71" s="9"/>
      <c r="S71" s="9"/>
      <c r="T71" s="9"/>
      <c r="U71" s="10"/>
      <c r="V71" s="9"/>
      <c r="W71" s="9"/>
      <c r="X71" s="9"/>
    </row>
    <row r="72" spans="1:25" ht="15.5" x14ac:dyDescent="0.35">
      <c r="A72" s="8"/>
      <c r="B72" s="9"/>
      <c r="C72" s="9"/>
      <c r="D72" s="9"/>
      <c r="E72" s="10"/>
      <c r="F72" s="9"/>
      <c r="G72" s="9"/>
      <c r="H72" s="9"/>
      <c r="I72" s="10"/>
      <c r="J72" s="9"/>
      <c r="K72" s="9"/>
      <c r="L72" s="9"/>
      <c r="M72" s="10"/>
      <c r="N72" s="9"/>
      <c r="O72" s="9"/>
      <c r="P72" s="9"/>
      <c r="Q72" s="10"/>
      <c r="R72" s="9"/>
      <c r="S72" s="9"/>
      <c r="T72" s="9"/>
      <c r="U72" s="10"/>
      <c r="V72" s="9"/>
      <c r="W72" s="9"/>
      <c r="X72" s="9"/>
    </row>
    <row r="73" spans="1:25" ht="15.5" x14ac:dyDescent="0.35">
      <c r="A73" s="8"/>
      <c r="B73" s="9"/>
      <c r="C73" s="9"/>
      <c r="D73" s="9"/>
      <c r="E73" s="10"/>
      <c r="F73" s="9"/>
      <c r="G73" s="9"/>
      <c r="H73" s="9"/>
      <c r="I73" s="10"/>
      <c r="J73" s="9"/>
      <c r="K73" s="9"/>
      <c r="L73" s="9"/>
      <c r="M73" s="10"/>
      <c r="N73" s="9"/>
      <c r="O73" s="9"/>
      <c r="P73" s="9"/>
      <c r="Q73" s="10"/>
      <c r="R73" s="9"/>
      <c r="S73" s="9"/>
      <c r="T73" s="9"/>
      <c r="U73" s="10"/>
      <c r="V73" s="9"/>
      <c r="W73" s="9"/>
      <c r="X73" s="9"/>
    </row>
    <row r="74" spans="1:25" ht="15.5" x14ac:dyDescent="0.35">
      <c r="A74" s="8"/>
      <c r="B74" s="9"/>
      <c r="C74" s="9"/>
      <c r="D74" s="9"/>
      <c r="E74" s="10"/>
      <c r="F74" s="9"/>
      <c r="G74" s="9"/>
      <c r="H74" s="9"/>
      <c r="I74" s="10"/>
      <c r="J74" s="9"/>
      <c r="K74" s="9"/>
      <c r="L74" s="9"/>
      <c r="M74" s="10"/>
      <c r="N74" s="9"/>
      <c r="O74" s="9"/>
      <c r="P74" s="9"/>
      <c r="Q74" s="10"/>
      <c r="R74" s="9"/>
      <c r="S74" s="9"/>
      <c r="T74" s="9"/>
      <c r="U74" s="10"/>
      <c r="V74" s="9"/>
      <c r="W74" s="9"/>
      <c r="X74" s="9"/>
    </row>
    <row r="75" spans="1:25" ht="16" thickBot="1" x14ac:dyDescent="0.4">
      <c r="A75" s="8"/>
      <c r="B75" s="9"/>
      <c r="C75" s="9"/>
      <c r="D75" s="9"/>
      <c r="E75" s="10"/>
      <c r="F75" s="9"/>
      <c r="G75" s="9"/>
      <c r="H75" s="9"/>
      <c r="I75" s="10"/>
      <c r="J75" s="9"/>
      <c r="K75" s="9"/>
      <c r="L75" s="9"/>
      <c r="M75" s="10"/>
      <c r="N75" s="9"/>
      <c r="O75" s="9"/>
      <c r="P75" s="9"/>
      <c r="Q75" s="10"/>
      <c r="R75" s="9"/>
      <c r="S75" s="9"/>
      <c r="T75" s="9"/>
      <c r="U75" s="10"/>
      <c r="V75" s="9"/>
      <c r="W75" s="9"/>
      <c r="X75" s="9"/>
    </row>
    <row r="76" spans="1:25" ht="16" thickBot="1" x14ac:dyDescent="0.4">
      <c r="A76" s="102" t="s">
        <v>22</v>
      </c>
      <c r="B76" s="103"/>
      <c r="C76" s="103"/>
      <c r="D76" s="103"/>
      <c r="E76" s="103"/>
      <c r="F76" s="103"/>
      <c r="G76" s="103"/>
      <c r="H76" s="103"/>
      <c r="I76" s="103"/>
      <c r="J76" s="103"/>
      <c r="K76" s="103"/>
      <c r="L76" s="103"/>
      <c r="M76" s="103"/>
      <c r="N76" s="103"/>
      <c r="O76" s="103"/>
      <c r="P76" s="103"/>
      <c r="Q76" s="103"/>
      <c r="R76" s="103"/>
      <c r="S76" s="103"/>
      <c r="T76" s="103"/>
      <c r="U76" s="103"/>
      <c r="V76" s="103"/>
      <c r="W76" s="103"/>
      <c r="X76" s="103"/>
      <c r="Y76" s="104"/>
    </row>
    <row r="77" spans="1:25" ht="30" customHeight="1" x14ac:dyDescent="0.35">
      <c r="A77" s="98" t="s">
        <v>4</v>
      </c>
      <c r="B77" s="98"/>
      <c r="C77" s="98"/>
      <c r="D77" s="98"/>
      <c r="E77" s="99"/>
      <c r="F77" s="98" t="s">
        <v>7</v>
      </c>
      <c r="G77" s="98"/>
      <c r="H77" s="98"/>
      <c r="I77" s="99"/>
      <c r="J77" s="98" t="s">
        <v>8</v>
      </c>
      <c r="K77" s="98"/>
      <c r="L77" s="98"/>
      <c r="M77" s="99"/>
      <c r="N77" s="98" t="s">
        <v>9</v>
      </c>
      <c r="O77" s="98"/>
      <c r="P77" s="98"/>
      <c r="Q77" s="99"/>
      <c r="R77" s="98" t="s">
        <v>10</v>
      </c>
      <c r="S77" s="98"/>
      <c r="T77" s="98"/>
      <c r="U77" s="99"/>
      <c r="V77" s="101" t="s">
        <v>11</v>
      </c>
      <c r="W77" s="98"/>
      <c r="X77" s="98"/>
      <c r="Y77" s="99"/>
    </row>
    <row r="78" spans="1:25" ht="15.5" x14ac:dyDescent="0.35">
      <c r="A78" s="2" t="s">
        <v>5</v>
      </c>
      <c r="B78" s="21" t="s">
        <v>6</v>
      </c>
      <c r="C78" s="21" t="s">
        <v>2</v>
      </c>
      <c r="D78" s="21" t="s">
        <v>3</v>
      </c>
      <c r="E78" s="23" t="s">
        <v>4</v>
      </c>
      <c r="F78" s="21" t="s">
        <v>6</v>
      </c>
      <c r="G78" s="21" t="s">
        <v>2</v>
      </c>
      <c r="H78" s="21" t="s">
        <v>3</v>
      </c>
      <c r="I78" s="23" t="s">
        <v>4</v>
      </c>
      <c r="J78" s="21" t="s">
        <v>6</v>
      </c>
      <c r="K78" s="21" t="s">
        <v>2</v>
      </c>
      <c r="L78" s="21" t="s">
        <v>3</v>
      </c>
      <c r="M78" s="23" t="s">
        <v>4</v>
      </c>
      <c r="N78" s="21" t="s">
        <v>6</v>
      </c>
      <c r="O78" s="21" t="s">
        <v>2</v>
      </c>
      <c r="P78" s="21" t="s">
        <v>3</v>
      </c>
      <c r="Q78" s="23" t="s">
        <v>4</v>
      </c>
      <c r="R78" s="21" t="s">
        <v>6</v>
      </c>
      <c r="S78" s="21" t="s">
        <v>2</v>
      </c>
      <c r="T78" s="21" t="s">
        <v>3</v>
      </c>
      <c r="U78" s="23" t="s">
        <v>4</v>
      </c>
      <c r="V78" s="20" t="s">
        <v>6</v>
      </c>
      <c r="W78" s="21" t="s">
        <v>2</v>
      </c>
      <c r="X78" s="21" t="s">
        <v>3</v>
      </c>
      <c r="Y78" s="23" t="s">
        <v>4</v>
      </c>
    </row>
    <row r="79" spans="1:25" ht="15.5" x14ac:dyDescent="0.35">
      <c r="A79" s="3">
        <v>45252</v>
      </c>
      <c r="B79" s="4">
        <f t="shared" ref="B79:B90" si="110">SUM(F79,J79,N79,R79,V79)</f>
        <v>0</v>
      </c>
      <c r="C79" s="4">
        <f t="shared" ref="C79:C90" si="111">SUM(G79,K79,O79,S79,W79)</f>
        <v>0</v>
      </c>
      <c r="D79" s="4">
        <f t="shared" ref="D79:D90" si="112">SUM(H79,L79,P79,T79,X79)</f>
        <v>0</v>
      </c>
      <c r="E79" s="5">
        <f t="shared" ref="E79:E90" si="113">SUM(B79:D79)</f>
        <v>0</v>
      </c>
      <c r="F79" s="4">
        <v>0</v>
      </c>
      <c r="G79" s="4">
        <v>0</v>
      </c>
      <c r="H79" s="4">
        <v>0</v>
      </c>
      <c r="I79" s="5">
        <v>0</v>
      </c>
      <c r="J79" s="4">
        <v>0</v>
      </c>
      <c r="K79" s="4">
        <v>0</v>
      </c>
      <c r="L79" s="4">
        <v>0</v>
      </c>
      <c r="M79" s="5">
        <v>0</v>
      </c>
      <c r="N79" s="4">
        <v>0</v>
      </c>
      <c r="O79" s="4">
        <v>0</v>
      </c>
      <c r="P79" s="4">
        <v>0</v>
      </c>
      <c r="Q79" s="5">
        <v>0</v>
      </c>
      <c r="R79" s="4">
        <v>0</v>
      </c>
      <c r="S79" s="4">
        <v>0</v>
      </c>
      <c r="T79" s="4">
        <v>0</v>
      </c>
      <c r="U79" s="5">
        <f t="shared" ref="U79" si="114">SUM(R79:T79)</f>
        <v>0</v>
      </c>
      <c r="V79" s="4">
        <v>0</v>
      </c>
      <c r="W79" s="4">
        <v>0</v>
      </c>
      <c r="X79" s="4">
        <v>0</v>
      </c>
      <c r="Y79" s="12">
        <f t="shared" ref="Y79:Y90" si="115">SUM(V79:X79)</f>
        <v>0</v>
      </c>
    </row>
    <row r="80" spans="1:25" ht="15.5" x14ac:dyDescent="0.35">
      <c r="A80" s="3">
        <v>45282</v>
      </c>
      <c r="B80" s="4">
        <f t="shared" si="110"/>
        <v>0</v>
      </c>
      <c r="C80" s="4">
        <f t="shared" si="111"/>
        <v>0</v>
      </c>
      <c r="D80" s="4">
        <f t="shared" si="112"/>
        <v>0</v>
      </c>
      <c r="E80" s="5">
        <f t="shared" si="113"/>
        <v>0</v>
      </c>
      <c r="F80" s="4">
        <v>0</v>
      </c>
      <c r="G80" s="4">
        <v>0</v>
      </c>
      <c r="H80" s="4">
        <v>0</v>
      </c>
      <c r="I80" s="5">
        <v>0</v>
      </c>
      <c r="J80" s="4">
        <v>0</v>
      </c>
      <c r="K80" s="4">
        <v>0</v>
      </c>
      <c r="L80" s="4">
        <v>0</v>
      </c>
      <c r="M80" s="5">
        <v>0</v>
      </c>
      <c r="N80" s="4">
        <v>0</v>
      </c>
      <c r="O80" s="4">
        <v>0</v>
      </c>
      <c r="P80" s="4">
        <v>0</v>
      </c>
      <c r="Q80" s="5">
        <v>0</v>
      </c>
      <c r="R80" s="4">
        <v>0</v>
      </c>
      <c r="S80" s="4">
        <v>0</v>
      </c>
      <c r="T80" s="4">
        <v>0</v>
      </c>
      <c r="U80" s="5">
        <f>SUM(R80:T80)</f>
        <v>0</v>
      </c>
      <c r="V80" s="4">
        <v>0</v>
      </c>
      <c r="W80" s="4">
        <v>0</v>
      </c>
      <c r="X80" s="4">
        <v>0</v>
      </c>
      <c r="Y80" s="12">
        <f t="shared" si="115"/>
        <v>0</v>
      </c>
    </row>
    <row r="81" spans="1:25" ht="15.5" x14ac:dyDescent="0.35">
      <c r="A81" s="3">
        <v>45313</v>
      </c>
      <c r="B81" s="4">
        <f t="shared" si="110"/>
        <v>0</v>
      </c>
      <c r="C81" s="4">
        <f t="shared" si="111"/>
        <v>0</v>
      </c>
      <c r="D81" s="4">
        <f t="shared" si="112"/>
        <v>0</v>
      </c>
      <c r="E81" s="5">
        <f t="shared" si="113"/>
        <v>0</v>
      </c>
      <c r="F81" s="4">
        <v>0</v>
      </c>
      <c r="G81" s="4">
        <v>0</v>
      </c>
      <c r="H81" s="4">
        <v>0</v>
      </c>
      <c r="I81" s="5">
        <v>0</v>
      </c>
      <c r="J81" s="4">
        <v>0</v>
      </c>
      <c r="K81" s="4">
        <v>0</v>
      </c>
      <c r="L81" s="4">
        <v>0</v>
      </c>
      <c r="M81" s="5">
        <v>0</v>
      </c>
      <c r="N81" s="4">
        <v>0</v>
      </c>
      <c r="O81" s="4">
        <v>0</v>
      </c>
      <c r="P81" s="4">
        <v>0</v>
      </c>
      <c r="Q81" s="5">
        <v>0</v>
      </c>
      <c r="R81" s="4">
        <v>0</v>
      </c>
      <c r="S81" s="4">
        <v>0</v>
      </c>
      <c r="T81" s="4">
        <v>0</v>
      </c>
      <c r="U81" s="5">
        <f t="shared" ref="U81:U90" si="116">SUM(R81:T81)</f>
        <v>0</v>
      </c>
      <c r="V81" s="4">
        <v>0</v>
      </c>
      <c r="W81" s="4">
        <v>0</v>
      </c>
      <c r="X81" s="4">
        <v>0</v>
      </c>
      <c r="Y81" s="12">
        <f t="shared" si="115"/>
        <v>0</v>
      </c>
    </row>
    <row r="82" spans="1:25" ht="15.5" x14ac:dyDescent="0.35">
      <c r="A82" s="3">
        <v>45344</v>
      </c>
      <c r="B82" s="4">
        <f t="shared" si="110"/>
        <v>0</v>
      </c>
      <c r="C82" s="4">
        <f t="shared" si="111"/>
        <v>0</v>
      </c>
      <c r="D82" s="4">
        <f t="shared" si="112"/>
        <v>0</v>
      </c>
      <c r="E82" s="5">
        <f t="shared" si="113"/>
        <v>0</v>
      </c>
      <c r="F82" s="4">
        <v>0</v>
      </c>
      <c r="G82" s="4">
        <v>0</v>
      </c>
      <c r="H82" s="4">
        <v>0</v>
      </c>
      <c r="I82" s="5">
        <v>0</v>
      </c>
      <c r="J82" s="4">
        <v>0</v>
      </c>
      <c r="K82" s="4">
        <v>0</v>
      </c>
      <c r="L82" s="4">
        <v>0</v>
      </c>
      <c r="M82" s="5">
        <v>0</v>
      </c>
      <c r="N82" s="4">
        <v>0</v>
      </c>
      <c r="O82" s="4">
        <v>0</v>
      </c>
      <c r="P82" s="4">
        <v>0</v>
      </c>
      <c r="Q82" s="5">
        <v>0</v>
      </c>
      <c r="R82" s="4">
        <v>0</v>
      </c>
      <c r="S82" s="4">
        <v>0</v>
      </c>
      <c r="T82" s="4">
        <v>0</v>
      </c>
      <c r="U82" s="5">
        <f t="shared" si="116"/>
        <v>0</v>
      </c>
      <c r="V82" s="4">
        <v>0</v>
      </c>
      <c r="W82" s="4">
        <v>0</v>
      </c>
      <c r="X82" s="4">
        <v>0</v>
      </c>
      <c r="Y82" s="12">
        <f t="shared" si="115"/>
        <v>0</v>
      </c>
    </row>
    <row r="83" spans="1:25" ht="15.5" x14ac:dyDescent="0.35">
      <c r="A83" s="3">
        <v>45373</v>
      </c>
      <c r="B83" s="4">
        <f t="shared" si="110"/>
        <v>0</v>
      </c>
      <c r="C83" s="4">
        <f t="shared" si="111"/>
        <v>0</v>
      </c>
      <c r="D83" s="4">
        <f t="shared" si="112"/>
        <v>0</v>
      </c>
      <c r="E83" s="5">
        <f t="shared" si="113"/>
        <v>0</v>
      </c>
      <c r="F83" s="4">
        <v>0</v>
      </c>
      <c r="G83" s="4">
        <v>0</v>
      </c>
      <c r="H83" s="4">
        <v>0</v>
      </c>
      <c r="I83" s="5">
        <v>0</v>
      </c>
      <c r="J83" s="4">
        <v>0</v>
      </c>
      <c r="K83" s="4">
        <v>0</v>
      </c>
      <c r="L83" s="4">
        <v>0</v>
      </c>
      <c r="M83" s="5">
        <v>0</v>
      </c>
      <c r="N83" s="4">
        <v>0</v>
      </c>
      <c r="O83" s="4">
        <v>0</v>
      </c>
      <c r="P83" s="4">
        <v>0</v>
      </c>
      <c r="Q83" s="5">
        <v>0</v>
      </c>
      <c r="R83" s="4">
        <v>0</v>
      </c>
      <c r="S83" s="4">
        <v>0</v>
      </c>
      <c r="T83" s="4">
        <v>0</v>
      </c>
      <c r="U83" s="5">
        <f t="shared" si="116"/>
        <v>0</v>
      </c>
      <c r="V83" s="4">
        <v>0</v>
      </c>
      <c r="W83" s="4">
        <v>0</v>
      </c>
      <c r="X83" s="4">
        <v>0</v>
      </c>
      <c r="Y83" s="12">
        <f t="shared" si="115"/>
        <v>0</v>
      </c>
    </row>
    <row r="84" spans="1:25" ht="15.5" x14ac:dyDescent="0.35">
      <c r="A84" s="3">
        <v>45404</v>
      </c>
      <c r="B84" s="4">
        <f t="shared" si="110"/>
        <v>0</v>
      </c>
      <c r="C84" s="4">
        <f t="shared" si="111"/>
        <v>0</v>
      </c>
      <c r="D84" s="4">
        <f t="shared" si="112"/>
        <v>0</v>
      </c>
      <c r="E84" s="5">
        <f t="shared" si="113"/>
        <v>0</v>
      </c>
      <c r="F84" s="4">
        <v>0</v>
      </c>
      <c r="G84" s="4">
        <v>0</v>
      </c>
      <c r="H84" s="4">
        <v>0</v>
      </c>
      <c r="I84" s="5">
        <v>0</v>
      </c>
      <c r="J84" s="4">
        <v>0</v>
      </c>
      <c r="K84" s="4">
        <v>0</v>
      </c>
      <c r="L84" s="4">
        <v>0</v>
      </c>
      <c r="M84" s="5">
        <v>0</v>
      </c>
      <c r="N84" s="4">
        <v>0</v>
      </c>
      <c r="O84" s="4">
        <v>0</v>
      </c>
      <c r="P84" s="4">
        <v>0</v>
      </c>
      <c r="Q84" s="5">
        <v>0</v>
      </c>
      <c r="R84" s="4">
        <v>0</v>
      </c>
      <c r="S84" s="4">
        <v>0</v>
      </c>
      <c r="T84" s="4">
        <v>0</v>
      </c>
      <c r="U84" s="5">
        <f t="shared" si="116"/>
        <v>0</v>
      </c>
      <c r="V84" s="4">
        <v>0</v>
      </c>
      <c r="W84" s="4">
        <v>0</v>
      </c>
      <c r="X84" s="4">
        <v>0</v>
      </c>
      <c r="Y84" s="12">
        <f t="shared" si="115"/>
        <v>0</v>
      </c>
    </row>
    <row r="85" spans="1:25" ht="15.5" x14ac:dyDescent="0.35">
      <c r="A85" s="3">
        <v>45434</v>
      </c>
      <c r="B85" s="4">
        <f t="shared" si="110"/>
        <v>0</v>
      </c>
      <c r="C85" s="4">
        <f t="shared" si="111"/>
        <v>0</v>
      </c>
      <c r="D85" s="4">
        <f t="shared" si="112"/>
        <v>0</v>
      </c>
      <c r="E85" s="5">
        <f t="shared" si="113"/>
        <v>0</v>
      </c>
      <c r="F85" s="4">
        <v>0</v>
      </c>
      <c r="G85" s="4">
        <v>0</v>
      </c>
      <c r="H85" s="4">
        <v>0</v>
      </c>
      <c r="I85" s="5">
        <v>0</v>
      </c>
      <c r="J85" s="4">
        <v>0</v>
      </c>
      <c r="K85" s="4">
        <v>0</v>
      </c>
      <c r="L85" s="4">
        <v>0</v>
      </c>
      <c r="M85" s="5">
        <v>0</v>
      </c>
      <c r="N85" s="4">
        <v>0</v>
      </c>
      <c r="O85" s="4">
        <v>0</v>
      </c>
      <c r="P85" s="4">
        <v>0</v>
      </c>
      <c r="Q85" s="5">
        <v>0</v>
      </c>
      <c r="R85" s="4">
        <v>0</v>
      </c>
      <c r="S85" s="4">
        <v>0</v>
      </c>
      <c r="T85" s="4">
        <v>0</v>
      </c>
      <c r="U85" s="5">
        <f t="shared" si="116"/>
        <v>0</v>
      </c>
      <c r="V85" s="4">
        <v>0</v>
      </c>
      <c r="W85" s="4">
        <v>0</v>
      </c>
      <c r="X85" s="4">
        <v>0</v>
      </c>
      <c r="Y85" s="12">
        <f t="shared" si="115"/>
        <v>0</v>
      </c>
    </row>
    <row r="86" spans="1:25" ht="15.5" x14ac:dyDescent="0.35">
      <c r="A86" s="3">
        <v>45465</v>
      </c>
      <c r="B86" s="4">
        <f t="shared" si="110"/>
        <v>0</v>
      </c>
      <c r="C86" s="4">
        <f t="shared" si="111"/>
        <v>0</v>
      </c>
      <c r="D86" s="4">
        <f t="shared" si="112"/>
        <v>0</v>
      </c>
      <c r="E86" s="5">
        <f t="shared" si="113"/>
        <v>0</v>
      </c>
      <c r="F86" s="4">
        <v>0</v>
      </c>
      <c r="G86" s="4">
        <v>0</v>
      </c>
      <c r="H86" s="4">
        <v>0</v>
      </c>
      <c r="I86" s="5">
        <v>0</v>
      </c>
      <c r="J86" s="4">
        <v>0</v>
      </c>
      <c r="K86" s="4">
        <v>0</v>
      </c>
      <c r="L86" s="4">
        <v>0</v>
      </c>
      <c r="M86" s="5">
        <v>0</v>
      </c>
      <c r="N86" s="4">
        <v>0</v>
      </c>
      <c r="O86" s="4">
        <v>0</v>
      </c>
      <c r="P86" s="4">
        <v>0</v>
      </c>
      <c r="Q86" s="5">
        <v>0</v>
      </c>
      <c r="R86" s="4">
        <v>0</v>
      </c>
      <c r="S86" s="4">
        <v>0</v>
      </c>
      <c r="T86" s="4">
        <v>0</v>
      </c>
      <c r="U86" s="5">
        <f t="shared" si="116"/>
        <v>0</v>
      </c>
      <c r="V86" s="4">
        <v>0</v>
      </c>
      <c r="W86" s="4">
        <v>0</v>
      </c>
      <c r="X86" s="4">
        <v>0</v>
      </c>
      <c r="Y86" s="12">
        <f t="shared" si="115"/>
        <v>0</v>
      </c>
    </row>
    <row r="87" spans="1:25" ht="15.5" x14ac:dyDescent="0.35">
      <c r="A87" s="3">
        <v>45495</v>
      </c>
      <c r="B87" s="4">
        <f t="shared" si="110"/>
        <v>0</v>
      </c>
      <c r="C87" s="4">
        <f t="shared" si="111"/>
        <v>0</v>
      </c>
      <c r="D87" s="4">
        <f t="shared" si="112"/>
        <v>0</v>
      </c>
      <c r="E87" s="5">
        <f t="shared" si="113"/>
        <v>0</v>
      </c>
      <c r="F87" s="4">
        <v>0</v>
      </c>
      <c r="G87" s="4">
        <v>0</v>
      </c>
      <c r="H87" s="4">
        <v>0</v>
      </c>
      <c r="I87" s="5">
        <v>0</v>
      </c>
      <c r="J87" s="4">
        <v>0</v>
      </c>
      <c r="K87" s="4">
        <v>0</v>
      </c>
      <c r="L87" s="4">
        <v>0</v>
      </c>
      <c r="M87" s="5">
        <v>0</v>
      </c>
      <c r="N87" s="4">
        <v>0</v>
      </c>
      <c r="O87" s="4">
        <v>0</v>
      </c>
      <c r="P87" s="4">
        <v>0</v>
      </c>
      <c r="Q87" s="5">
        <v>0</v>
      </c>
      <c r="R87" s="4">
        <v>0</v>
      </c>
      <c r="S87" s="4">
        <v>0</v>
      </c>
      <c r="T87" s="4">
        <v>0</v>
      </c>
      <c r="U87" s="5">
        <f t="shared" si="116"/>
        <v>0</v>
      </c>
      <c r="V87" s="4">
        <v>0</v>
      </c>
      <c r="W87" s="4">
        <v>0</v>
      </c>
      <c r="X87" s="4">
        <v>0</v>
      </c>
      <c r="Y87" s="12">
        <f t="shared" si="115"/>
        <v>0</v>
      </c>
    </row>
    <row r="88" spans="1:25" ht="15.5" x14ac:dyDescent="0.35">
      <c r="A88" s="3">
        <v>45526</v>
      </c>
      <c r="B88" s="4">
        <f t="shared" si="110"/>
        <v>0</v>
      </c>
      <c r="C88" s="4">
        <f t="shared" si="111"/>
        <v>0</v>
      </c>
      <c r="D88" s="4">
        <f t="shared" si="112"/>
        <v>0</v>
      </c>
      <c r="E88" s="5">
        <f t="shared" si="113"/>
        <v>0</v>
      </c>
      <c r="F88" s="4">
        <v>0</v>
      </c>
      <c r="G88" s="4">
        <v>0</v>
      </c>
      <c r="H88" s="4">
        <v>0</v>
      </c>
      <c r="I88" s="5">
        <v>0</v>
      </c>
      <c r="J88" s="4">
        <v>0</v>
      </c>
      <c r="K88" s="4">
        <v>0</v>
      </c>
      <c r="L88" s="4">
        <v>0</v>
      </c>
      <c r="M88" s="5">
        <v>0</v>
      </c>
      <c r="N88" s="4">
        <v>0</v>
      </c>
      <c r="O88" s="4">
        <v>0</v>
      </c>
      <c r="P88" s="4">
        <v>0</v>
      </c>
      <c r="Q88" s="5">
        <v>0</v>
      </c>
      <c r="R88" s="4">
        <v>0</v>
      </c>
      <c r="S88" s="4">
        <v>0</v>
      </c>
      <c r="T88" s="4">
        <v>0</v>
      </c>
      <c r="U88" s="5">
        <f t="shared" si="116"/>
        <v>0</v>
      </c>
      <c r="V88" s="4">
        <v>0</v>
      </c>
      <c r="W88" s="4">
        <v>0</v>
      </c>
      <c r="X88" s="4">
        <v>0</v>
      </c>
      <c r="Y88" s="12">
        <f t="shared" si="115"/>
        <v>0</v>
      </c>
    </row>
    <row r="89" spans="1:25" ht="15.5" x14ac:dyDescent="0.35">
      <c r="A89" s="3">
        <v>45557</v>
      </c>
      <c r="B89" s="4">
        <f t="shared" si="110"/>
        <v>0</v>
      </c>
      <c r="C89" s="4">
        <f t="shared" si="111"/>
        <v>0</v>
      </c>
      <c r="D89" s="4">
        <f t="shared" si="112"/>
        <v>0</v>
      </c>
      <c r="E89" s="5">
        <f t="shared" si="113"/>
        <v>0</v>
      </c>
      <c r="F89" s="4">
        <v>0</v>
      </c>
      <c r="G89" s="4">
        <v>0</v>
      </c>
      <c r="H89" s="4">
        <v>0</v>
      </c>
      <c r="I89" s="5">
        <v>0</v>
      </c>
      <c r="J89" s="4">
        <v>0</v>
      </c>
      <c r="K89" s="4">
        <v>0</v>
      </c>
      <c r="L89" s="4">
        <v>0</v>
      </c>
      <c r="M89" s="5">
        <v>0</v>
      </c>
      <c r="N89" s="4">
        <v>0</v>
      </c>
      <c r="O89" s="4">
        <v>0</v>
      </c>
      <c r="P89" s="4">
        <v>0</v>
      </c>
      <c r="Q89" s="5">
        <v>0</v>
      </c>
      <c r="R89" s="4">
        <v>0</v>
      </c>
      <c r="S89" s="4">
        <v>0</v>
      </c>
      <c r="T89" s="4">
        <v>0</v>
      </c>
      <c r="U89" s="5">
        <f t="shared" si="116"/>
        <v>0</v>
      </c>
      <c r="V89" s="4">
        <v>0</v>
      </c>
      <c r="W89" s="4">
        <v>0</v>
      </c>
      <c r="X89" s="4">
        <v>0</v>
      </c>
      <c r="Y89" s="12">
        <f t="shared" si="115"/>
        <v>0</v>
      </c>
    </row>
    <row r="90" spans="1:25" ht="15.5" x14ac:dyDescent="0.35">
      <c r="A90" s="3">
        <v>45587</v>
      </c>
      <c r="B90" s="4">
        <f t="shared" si="110"/>
        <v>0</v>
      </c>
      <c r="C90" s="4">
        <f t="shared" si="111"/>
        <v>0</v>
      </c>
      <c r="D90" s="4">
        <f t="shared" si="112"/>
        <v>0</v>
      </c>
      <c r="E90" s="5">
        <f t="shared" si="113"/>
        <v>0</v>
      </c>
      <c r="F90" s="4">
        <v>0</v>
      </c>
      <c r="G90" s="4">
        <v>0</v>
      </c>
      <c r="H90" s="4">
        <v>0</v>
      </c>
      <c r="I90" s="5">
        <v>0</v>
      </c>
      <c r="J90" s="4">
        <v>0</v>
      </c>
      <c r="K90" s="4">
        <v>0</v>
      </c>
      <c r="L90" s="4">
        <v>0</v>
      </c>
      <c r="M90" s="5">
        <v>0</v>
      </c>
      <c r="N90" s="4">
        <v>0</v>
      </c>
      <c r="O90" s="4">
        <v>0</v>
      </c>
      <c r="P90" s="4">
        <v>0</v>
      </c>
      <c r="Q90" s="5">
        <v>0</v>
      </c>
      <c r="R90" s="4">
        <v>0</v>
      </c>
      <c r="S90" s="4">
        <v>0</v>
      </c>
      <c r="T90" s="4">
        <v>0</v>
      </c>
      <c r="U90" s="5">
        <f t="shared" si="116"/>
        <v>0</v>
      </c>
      <c r="V90" s="4">
        <v>0</v>
      </c>
      <c r="W90" s="4">
        <v>0</v>
      </c>
      <c r="X90" s="4">
        <v>0</v>
      </c>
      <c r="Y90" s="12">
        <f t="shared" si="115"/>
        <v>0</v>
      </c>
    </row>
    <row r="91" spans="1:25" ht="15.5" x14ac:dyDescent="0.35">
      <c r="A91" s="3">
        <v>45618</v>
      </c>
      <c r="B91" s="4">
        <f t="shared" ref="B91" si="117">SUM(F91,J91,N91,R91,V91)</f>
        <v>5</v>
      </c>
      <c r="C91" s="4">
        <f t="shared" ref="C91" si="118">SUM(G91,K91,O91,S91,W91)</f>
        <v>0</v>
      </c>
      <c r="D91" s="4">
        <f t="shared" ref="D91" si="119">SUM(H91,L91,P91,T91,X91)</f>
        <v>0</v>
      </c>
      <c r="E91" s="5">
        <f t="shared" ref="E91" si="120">SUM(B91:D91)</f>
        <v>5</v>
      </c>
      <c r="F91" s="4">
        <v>0</v>
      </c>
      <c r="G91" s="4">
        <v>0</v>
      </c>
      <c r="H91" s="4">
        <v>0</v>
      </c>
      <c r="I91" s="5">
        <v>0</v>
      </c>
      <c r="J91" s="4">
        <v>0</v>
      </c>
      <c r="K91" s="4">
        <v>0</v>
      </c>
      <c r="L91" s="4">
        <v>0</v>
      </c>
      <c r="M91" s="5">
        <v>0</v>
      </c>
      <c r="N91" s="4">
        <v>0</v>
      </c>
      <c r="O91" s="4">
        <v>0</v>
      </c>
      <c r="P91" s="4">
        <v>0</v>
      </c>
      <c r="Q91" s="5">
        <v>0</v>
      </c>
      <c r="R91" s="4">
        <v>1</v>
      </c>
      <c r="S91" s="4">
        <v>0</v>
      </c>
      <c r="T91" s="4">
        <v>0</v>
      </c>
      <c r="U91" s="5">
        <f t="shared" ref="U91" si="121">SUM(R91:T91)</f>
        <v>1</v>
      </c>
      <c r="V91" s="4">
        <v>4</v>
      </c>
      <c r="W91" s="4">
        <v>0</v>
      </c>
      <c r="X91" s="4">
        <v>0</v>
      </c>
      <c r="Y91" s="12">
        <f t="shared" ref="Y91" si="122">SUM(V91:X91)</f>
        <v>4</v>
      </c>
    </row>
    <row r="92" spans="1:25" ht="16" thickBot="1" x14ac:dyDescent="0.4">
      <c r="A92" s="8"/>
      <c r="B92" s="9"/>
      <c r="C92" s="9"/>
      <c r="D92" s="9"/>
      <c r="E92" s="10"/>
      <c r="F92" s="9"/>
      <c r="G92" s="9"/>
      <c r="H92" s="9"/>
      <c r="I92" s="10"/>
      <c r="J92" s="9"/>
      <c r="K92" s="9"/>
      <c r="L92" s="9"/>
      <c r="M92" s="10"/>
      <c r="N92" s="9"/>
      <c r="O92" s="9"/>
      <c r="P92" s="9"/>
      <c r="Q92" s="10"/>
      <c r="R92" s="9"/>
      <c r="S92" s="9"/>
      <c r="T92" s="9"/>
      <c r="U92" s="10"/>
      <c r="V92" s="9"/>
      <c r="W92" s="9"/>
      <c r="X92" s="9"/>
      <c r="Y92" s="10"/>
    </row>
    <row r="93" spans="1:25" ht="16" thickBot="1" x14ac:dyDescent="0.4">
      <c r="A93" s="102" t="s">
        <v>23</v>
      </c>
      <c r="B93" s="103"/>
      <c r="C93" s="103"/>
      <c r="D93" s="103"/>
      <c r="E93" s="103"/>
      <c r="F93" s="103"/>
      <c r="G93" s="103"/>
      <c r="H93" s="103"/>
      <c r="I93" s="103"/>
      <c r="J93" s="103"/>
      <c r="K93" s="103"/>
      <c r="L93" s="103"/>
      <c r="M93" s="104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</row>
    <row r="94" spans="1:25" ht="15.5" x14ac:dyDescent="0.35">
      <c r="A94" s="106" t="s">
        <v>17</v>
      </c>
      <c r="B94" s="106"/>
      <c r="C94" s="106"/>
      <c r="D94" s="106"/>
      <c r="E94" s="106"/>
      <c r="F94" s="106"/>
      <c r="H94" s="106" t="s">
        <v>18</v>
      </c>
      <c r="I94" s="106"/>
      <c r="J94" s="106"/>
      <c r="K94" s="106"/>
      <c r="L94" s="106"/>
      <c r="M94" s="106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</row>
    <row r="95" spans="1:25" ht="31" x14ac:dyDescent="0.35">
      <c r="A95" s="2" t="s">
        <v>5</v>
      </c>
      <c r="B95" s="21" t="s">
        <v>0</v>
      </c>
      <c r="C95" s="29" t="s">
        <v>1</v>
      </c>
      <c r="D95" s="21" t="s">
        <v>2</v>
      </c>
      <c r="E95" s="21" t="s">
        <v>3</v>
      </c>
      <c r="F95" s="21" t="s">
        <v>4</v>
      </c>
      <c r="H95" s="2" t="s">
        <v>5</v>
      </c>
      <c r="I95" s="21" t="s">
        <v>0</v>
      </c>
      <c r="J95" s="29" t="s">
        <v>1</v>
      </c>
      <c r="K95" s="21" t="s">
        <v>2</v>
      </c>
      <c r="L95" s="21" t="s">
        <v>3</v>
      </c>
      <c r="M95" s="21" t="s">
        <v>4</v>
      </c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</row>
    <row r="96" spans="1:25" ht="15.5" x14ac:dyDescent="0.35">
      <c r="A96" s="3">
        <v>45252</v>
      </c>
      <c r="B96" s="4">
        <v>6</v>
      </c>
      <c r="C96" s="27">
        <v>5</v>
      </c>
      <c r="D96" s="4">
        <v>0</v>
      </c>
      <c r="E96" s="4">
        <v>0</v>
      </c>
      <c r="F96" s="12">
        <f t="shared" ref="F96:F107" si="123">SUM(B96:E96)</f>
        <v>11</v>
      </c>
      <c r="H96" s="3">
        <v>45252</v>
      </c>
      <c r="I96" s="4">
        <v>12</v>
      </c>
      <c r="J96" s="27">
        <v>51</v>
      </c>
      <c r="K96" s="4">
        <v>0</v>
      </c>
      <c r="L96" s="4">
        <v>0</v>
      </c>
      <c r="M96" s="12">
        <f t="shared" ref="M96:M107" si="124">SUM(I96:K96)</f>
        <v>63</v>
      </c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</row>
    <row r="97" spans="1:25" ht="15.5" x14ac:dyDescent="0.35">
      <c r="A97" s="3">
        <v>45282</v>
      </c>
      <c r="B97" s="4">
        <v>12</v>
      </c>
      <c r="C97" s="27">
        <v>28</v>
      </c>
      <c r="D97" s="4">
        <v>0</v>
      </c>
      <c r="E97" s="4">
        <v>0</v>
      </c>
      <c r="F97" s="12">
        <f t="shared" si="123"/>
        <v>40</v>
      </c>
      <c r="H97" s="3">
        <v>45282</v>
      </c>
      <c r="I97" s="4">
        <v>11</v>
      </c>
      <c r="J97" s="27">
        <v>72</v>
      </c>
      <c r="K97" s="4">
        <v>0</v>
      </c>
      <c r="L97" s="4">
        <v>0</v>
      </c>
      <c r="M97" s="12">
        <f t="shared" si="124"/>
        <v>83</v>
      </c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</row>
    <row r="98" spans="1:25" ht="15.5" x14ac:dyDescent="0.35">
      <c r="A98" s="3">
        <v>45313</v>
      </c>
      <c r="B98" s="4">
        <v>17</v>
      </c>
      <c r="C98" s="27">
        <v>75</v>
      </c>
      <c r="D98" s="4">
        <v>0</v>
      </c>
      <c r="E98" s="4">
        <v>0</v>
      </c>
      <c r="F98" s="12">
        <f t="shared" si="123"/>
        <v>92</v>
      </c>
      <c r="G98" s="11"/>
      <c r="H98" s="3">
        <v>45313</v>
      </c>
      <c r="I98" s="4">
        <v>20</v>
      </c>
      <c r="J98" s="27">
        <v>46</v>
      </c>
      <c r="K98" s="4">
        <v>0</v>
      </c>
      <c r="L98" s="4">
        <v>0</v>
      </c>
      <c r="M98" s="12">
        <f t="shared" si="124"/>
        <v>66</v>
      </c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</row>
    <row r="99" spans="1:25" ht="15.5" x14ac:dyDescent="0.35">
      <c r="A99" s="3">
        <v>45344</v>
      </c>
      <c r="B99" s="4">
        <v>14</v>
      </c>
      <c r="C99" s="27">
        <v>25</v>
      </c>
      <c r="D99" s="4">
        <v>0</v>
      </c>
      <c r="E99" s="4">
        <v>0</v>
      </c>
      <c r="F99" s="12">
        <f t="shared" si="123"/>
        <v>39</v>
      </c>
      <c r="G99" s="11"/>
      <c r="H99" s="3">
        <v>45344</v>
      </c>
      <c r="I99" s="4">
        <v>15</v>
      </c>
      <c r="J99" s="27">
        <v>45</v>
      </c>
      <c r="K99" s="4">
        <v>0</v>
      </c>
      <c r="L99" s="4">
        <v>0</v>
      </c>
      <c r="M99" s="12">
        <f t="shared" si="124"/>
        <v>60</v>
      </c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</row>
    <row r="100" spans="1:25" ht="15.5" x14ac:dyDescent="0.35">
      <c r="A100" s="3">
        <v>45373</v>
      </c>
      <c r="B100" s="4">
        <v>7</v>
      </c>
      <c r="C100" s="27">
        <v>21</v>
      </c>
      <c r="D100" s="4">
        <v>0</v>
      </c>
      <c r="E100" s="4">
        <v>1</v>
      </c>
      <c r="F100" s="12">
        <f t="shared" si="123"/>
        <v>29</v>
      </c>
      <c r="G100" s="11"/>
      <c r="H100" s="3">
        <v>45373</v>
      </c>
      <c r="I100" s="4">
        <v>4</v>
      </c>
      <c r="J100" s="27">
        <v>41</v>
      </c>
      <c r="K100" s="4">
        <v>0</v>
      </c>
      <c r="L100" s="4">
        <v>0</v>
      </c>
      <c r="M100" s="12">
        <f t="shared" si="124"/>
        <v>45</v>
      </c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</row>
    <row r="101" spans="1:25" ht="15.5" x14ac:dyDescent="0.35">
      <c r="A101" s="3">
        <v>45404</v>
      </c>
      <c r="B101" s="4">
        <v>11</v>
      </c>
      <c r="C101" s="27">
        <v>10</v>
      </c>
      <c r="D101" s="4">
        <v>0</v>
      </c>
      <c r="E101" s="4">
        <v>0</v>
      </c>
      <c r="F101" s="12">
        <f t="shared" si="123"/>
        <v>21</v>
      </c>
      <c r="G101" s="11"/>
      <c r="H101" s="3">
        <v>45404</v>
      </c>
      <c r="I101" s="4">
        <v>8</v>
      </c>
      <c r="J101" s="27">
        <v>55</v>
      </c>
      <c r="K101" s="4">
        <v>0</v>
      </c>
      <c r="L101" s="4">
        <v>0</v>
      </c>
      <c r="M101" s="12">
        <f t="shared" si="124"/>
        <v>63</v>
      </c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</row>
    <row r="102" spans="1:25" ht="15.5" x14ac:dyDescent="0.35">
      <c r="A102" s="3">
        <v>45434</v>
      </c>
      <c r="B102" s="4">
        <v>8</v>
      </c>
      <c r="C102" s="27">
        <v>40</v>
      </c>
      <c r="D102" s="4">
        <v>0</v>
      </c>
      <c r="E102" s="4">
        <v>0</v>
      </c>
      <c r="F102" s="12">
        <f t="shared" si="123"/>
        <v>48</v>
      </c>
      <c r="G102" s="11"/>
      <c r="H102" s="3">
        <v>45434</v>
      </c>
      <c r="I102" s="4">
        <v>8</v>
      </c>
      <c r="J102" s="27">
        <v>61</v>
      </c>
      <c r="K102" s="4">
        <v>0</v>
      </c>
      <c r="L102" s="4">
        <v>0</v>
      </c>
      <c r="M102" s="12">
        <f t="shared" si="124"/>
        <v>69</v>
      </c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</row>
    <row r="103" spans="1:25" ht="15.5" x14ac:dyDescent="0.35">
      <c r="A103" s="3">
        <v>45465</v>
      </c>
      <c r="B103" s="4">
        <v>13</v>
      </c>
      <c r="C103" s="27">
        <v>26</v>
      </c>
      <c r="D103" s="4">
        <v>0</v>
      </c>
      <c r="E103" s="4">
        <v>0</v>
      </c>
      <c r="F103" s="12">
        <f t="shared" si="123"/>
        <v>39</v>
      </c>
      <c r="G103" s="11"/>
      <c r="H103" s="3">
        <v>45465</v>
      </c>
      <c r="I103" s="4">
        <v>41</v>
      </c>
      <c r="J103" s="27">
        <v>3</v>
      </c>
      <c r="K103" s="4">
        <v>0</v>
      </c>
      <c r="L103" s="4">
        <v>2</v>
      </c>
      <c r="M103" s="12">
        <f t="shared" si="124"/>
        <v>44</v>
      </c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</row>
    <row r="104" spans="1:25" ht="15.5" x14ac:dyDescent="0.35">
      <c r="A104" s="3">
        <v>45495</v>
      </c>
      <c r="B104" s="4">
        <v>10</v>
      </c>
      <c r="C104" s="27">
        <v>19</v>
      </c>
      <c r="D104" s="4">
        <v>0</v>
      </c>
      <c r="E104" s="4">
        <v>0</v>
      </c>
      <c r="F104" s="12">
        <f t="shared" si="123"/>
        <v>29</v>
      </c>
      <c r="G104" s="11"/>
      <c r="H104" s="3">
        <v>45495</v>
      </c>
      <c r="I104" s="4">
        <v>48</v>
      </c>
      <c r="J104" s="27">
        <v>4</v>
      </c>
      <c r="K104" s="4">
        <v>0</v>
      </c>
      <c r="L104" s="4">
        <v>2</v>
      </c>
      <c r="M104" s="12">
        <f t="shared" si="124"/>
        <v>52</v>
      </c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</row>
    <row r="105" spans="1:25" ht="15.5" x14ac:dyDescent="0.35">
      <c r="A105" s="3">
        <v>45526</v>
      </c>
      <c r="B105" s="4">
        <v>4</v>
      </c>
      <c r="C105" s="27">
        <v>10</v>
      </c>
      <c r="D105" s="4">
        <v>0</v>
      </c>
      <c r="E105" s="4">
        <v>0</v>
      </c>
      <c r="F105" s="12">
        <f t="shared" si="123"/>
        <v>14</v>
      </c>
      <c r="G105" s="11"/>
      <c r="H105" s="3">
        <v>45526</v>
      </c>
      <c r="I105" s="4">
        <v>23</v>
      </c>
      <c r="J105" s="27">
        <v>26</v>
      </c>
      <c r="K105" s="4">
        <v>0</v>
      </c>
      <c r="L105" s="4">
        <v>0</v>
      </c>
      <c r="M105" s="12">
        <f t="shared" si="124"/>
        <v>49</v>
      </c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</row>
    <row r="106" spans="1:25" ht="15.5" x14ac:dyDescent="0.35">
      <c r="A106" s="3">
        <v>45557</v>
      </c>
      <c r="B106" s="4">
        <v>9</v>
      </c>
      <c r="C106" s="27">
        <v>9</v>
      </c>
      <c r="D106" s="4">
        <v>0</v>
      </c>
      <c r="E106" s="4">
        <v>0</v>
      </c>
      <c r="F106" s="12">
        <f t="shared" si="123"/>
        <v>18</v>
      </c>
      <c r="G106" s="11"/>
      <c r="H106" s="3">
        <v>45557</v>
      </c>
      <c r="I106" s="4">
        <v>24</v>
      </c>
      <c r="J106" s="27">
        <v>14</v>
      </c>
      <c r="K106" s="4">
        <v>0</v>
      </c>
      <c r="L106" s="4">
        <v>0</v>
      </c>
      <c r="M106" s="12">
        <f t="shared" si="124"/>
        <v>38</v>
      </c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</row>
    <row r="107" spans="1:25" ht="15.5" x14ac:dyDescent="0.35">
      <c r="A107" s="3">
        <v>45587</v>
      </c>
      <c r="B107" s="4">
        <v>14</v>
      </c>
      <c r="C107" s="27">
        <v>20</v>
      </c>
      <c r="D107" s="4">
        <v>0</v>
      </c>
      <c r="E107" s="4">
        <v>0</v>
      </c>
      <c r="F107" s="12">
        <f t="shared" si="123"/>
        <v>34</v>
      </c>
      <c r="G107" s="11"/>
      <c r="H107" s="3">
        <v>45587</v>
      </c>
      <c r="I107" s="4">
        <v>12</v>
      </c>
      <c r="J107" s="27">
        <v>31</v>
      </c>
      <c r="K107" s="4">
        <v>0</v>
      </c>
      <c r="L107" s="4">
        <v>0</v>
      </c>
      <c r="M107" s="12">
        <f t="shared" si="124"/>
        <v>43</v>
      </c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</row>
    <row r="108" spans="1:25" ht="15.5" x14ac:dyDescent="0.35">
      <c r="A108" s="3">
        <v>45618</v>
      </c>
      <c r="B108" s="4">
        <v>13</v>
      </c>
      <c r="C108" s="27">
        <v>3</v>
      </c>
      <c r="D108" s="4">
        <v>0</v>
      </c>
      <c r="E108" s="4">
        <v>0</v>
      </c>
      <c r="F108" s="12">
        <f t="shared" ref="F108" si="125">SUM(B108:E108)</f>
        <v>16</v>
      </c>
      <c r="G108" s="11"/>
      <c r="H108" s="3">
        <v>45618</v>
      </c>
      <c r="I108" s="4">
        <v>14</v>
      </c>
      <c r="J108" s="27">
        <v>36</v>
      </c>
      <c r="K108" s="4">
        <v>0</v>
      </c>
      <c r="L108" s="4">
        <v>0</v>
      </c>
      <c r="M108" s="12">
        <f t="shared" ref="M108" si="126">SUM(I108:K108)</f>
        <v>50</v>
      </c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</row>
    <row r="109" spans="1:25" ht="15.5" x14ac:dyDescent="0.35">
      <c r="A109" s="14"/>
      <c r="B109" s="11"/>
      <c r="C109" s="11"/>
      <c r="D109" s="11"/>
      <c r="E109" s="13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</row>
    <row r="110" spans="1:25" ht="15.5" x14ac:dyDescent="0.35">
      <c r="A110" s="17"/>
      <c r="J110" s="11"/>
      <c r="K110" s="11"/>
      <c r="L110" s="11"/>
      <c r="M110" s="11"/>
      <c r="N110" s="11"/>
      <c r="O110" s="11"/>
      <c r="P110" s="11"/>
      <c r="Q110" s="14"/>
      <c r="R110" s="11"/>
      <c r="S110" s="11"/>
      <c r="T110" s="11"/>
      <c r="U110" s="13"/>
      <c r="V110" s="11"/>
      <c r="W110" s="11"/>
      <c r="X110" s="11"/>
      <c r="Y110" s="11"/>
    </row>
    <row r="111" spans="1:25" ht="19.25" customHeight="1" thickBot="1" x14ac:dyDescent="0.4">
      <c r="A111" s="11"/>
      <c r="J111" s="11"/>
      <c r="K111" s="11"/>
      <c r="L111" s="11"/>
      <c r="M111" s="11"/>
      <c r="N111" s="11"/>
      <c r="O111" s="11"/>
      <c r="P111" s="11"/>
      <c r="Q111" s="17"/>
      <c r="Y111" s="11"/>
    </row>
    <row r="112" spans="1:25" ht="16" thickBot="1" x14ac:dyDescent="0.4">
      <c r="A112" s="111" t="s">
        <v>49</v>
      </c>
      <c r="B112" s="112"/>
      <c r="C112" s="112"/>
      <c r="D112" s="112"/>
      <c r="E112" s="112"/>
      <c r="F112" s="112"/>
      <c r="G112" s="112"/>
      <c r="H112" s="112"/>
      <c r="I112" s="112"/>
      <c r="J112" s="113"/>
      <c r="Q112" s="11"/>
    </row>
    <row r="113" spans="1:27" ht="15.5" x14ac:dyDescent="0.35">
      <c r="A113" s="54" t="s">
        <v>46</v>
      </c>
      <c r="B113" s="55" t="s">
        <v>47</v>
      </c>
      <c r="C113" s="108" t="s">
        <v>48</v>
      </c>
      <c r="D113" s="109"/>
      <c r="E113" s="109"/>
      <c r="F113" s="109"/>
      <c r="G113" s="109"/>
      <c r="H113" s="109"/>
      <c r="I113" s="109"/>
      <c r="J113" s="110"/>
      <c r="K113" s="44"/>
      <c r="L113" s="44"/>
      <c r="M113" s="44"/>
      <c r="O113" s="17"/>
    </row>
    <row r="114" spans="1:27" ht="0.65" customHeight="1" x14ac:dyDescent="0.35">
      <c r="A114" s="42">
        <v>45078</v>
      </c>
      <c r="B114" s="45" t="s">
        <v>27</v>
      </c>
      <c r="C114" s="92" t="s">
        <v>27</v>
      </c>
      <c r="D114" s="93"/>
      <c r="E114" s="93"/>
      <c r="F114" s="93"/>
      <c r="G114" s="93"/>
      <c r="H114" s="93"/>
      <c r="I114" s="93"/>
      <c r="J114" s="94"/>
      <c r="L114" s="11"/>
      <c r="M114" s="11"/>
      <c r="N114" s="11"/>
      <c r="O114" s="11"/>
      <c r="P114" s="8"/>
      <c r="Q114" s="11"/>
      <c r="R114" s="11"/>
      <c r="S114" s="11"/>
      <c r="T114" s="11"/>
      <c r="U114" s="11"/>
      <c r="V114" s="11"/>
      <c r="W114" s="11"/>
    </row>
    <row r="115" spans="1:27" ht="15.5" x14ac:dyDescent="0.35">
      <c r="A115" s="3">
        <v>45231</v>
      </c>
      <c r="B115" s="27" t="s">
        <v>27</v>
      </c>
      <c r="C115" s="70" t="s">
        <v>27</v>
      </c>
      <c r="D115" s="70"/>
      <c r="E115" s="70"/>
      <c r="F115" s="70"/>
      <c r="G115" s="70"/>
      <c r="H115" s="70"/>
      <c r="I115" s="70"/>
      <c r="J115" s="70"/>
      <c r="K115" s="11"/>
      <c r="L115" s="11"/>
      <c r="M115" s="11"/>
      <c r="N115" s="11"/>
      <c r="O115" s="11"/>
      <c r="P115" s="11"/>
      <c r="Q115" s="11"/>
      <c r="Y115" s="11"/>
    </row>
    <row r="116" spans="1:27" ht="15.5" x14ac:dyDescent="0.35">
      <c r="A116" s="3">
        <v>45261</v>
      </c>
      <c r="B116" s="27" t="s">
        <v>27</v>
      </c>
      <c r="C116" s="70" t="s">
        <v>27</v>
      </c>
      <c r="D116" s="70"/>
      <c r="E116" s="70"/>
      <c r="F116" s="70"/>
      <c r="G116" s="70"/>
      <c r="H116" s="70"/>
      <c r="I116" s="70"/>
      <c r="J116" s="70"/>
      <c r="K116" s="11"/>
      <c r="L116" s="11"/>
      <c r="M116" s="11"/>
      <c r="N116" s="11"/>
      <c r="O116" s="11"/>
      <c r="P116" s="11"/>
      <c r="Q116" s="11"/>
      <c r="Y116" s="11"/>
    </row>
    <row r="117" spans="1:27" ht="15.5" x14ac:dyDescent="0.35">
      <c r="A117" s="3">
        <v>45292</v>
      </c>
      <c r="B117" s="27" t="s">
        <v>27</v>
      </c>
      <c r="C117" s="70" t="s">
        <v>27</v>
      </c>
      <c r="D117" s="70"/>
      <c r="E117" s="70"/>
      <c r="F117" s="70"/>
      <c r="G117" s="70"/>
      <c r="H117" s="70"/>
      <c r="I117" s="70"/>
      <c r="J117" s="70"/>
      <c r="K117" s="11"/>
      <c r="L117" s="11"/>
      <c r="M117" s="11"/>
      <c r="N117" s="11"/>
      <c r="O117" s="11"/>
      <c r="P117" s="11"/>
      <c r="Q117" s="11"/>
      <c r="Y117" s="11"/>
    </row>
    <row r="118" spans="1:27" ht="15.5" x14ac:dyDescent="0.35">
      <c r="A118" s="3">
        <v>45323</v>
      </c>
      <c r="B118" s="27" t="s">
        <v>27</v>
      </c>
      <c r="C118" s="70" t="s">
        <v>27</v>
      </c>
      <c r="D118" s="70"/>
      <c r="E118" s="70"/>
      <c r="F118" s="70"/>
      <c r="G118" s="70"/>
      <c r="H118" s="70"/>
      <c r="I118" s="70"/>
      <c r="J118" s="70"/>
      <c r="Q118" s="17"/>
    </row>
    <row r="119" spans="1:27" ht="15.5" x14ac:dyDescent="0.35">
      <c r="A119" s="3">
        <v>45352</v>
      </c>
      <c r="B119" s="27" t="s">
        <v>27</v>
      </c>
      <c r="C119" s="70" t="s">
        <v>27</v>
      </c>
      <c r="D119" s="70"/>
      <c r="E119" s="70"/>
      <c r="F119" s="70"/>
      <c r="G119" s="70"/>
      <c r="H119" s="70"/>
      <c r="I119" s="70"/>
      <c r="J119" s="70"/>
      <c r="Q119" s="17"/>
    </row>
    <row r="120" spans="1:27" ht="15.5" x14ac:dyDescent="0.35">
      <c r="A120" s="3">
        <v>45383</v>
      </c>
      <c r="B120" s="27" t="s">
        <v>27</v>
      </c>
      <c r="C120" s="70" t="s">
        <v>27</v>
      </c>
      <c r="D120" s="70"/>
      <c r="E120" s="70"/>
      <c r="F120" s="70"/>
      <c r="G120" s="70"/>
      <c r="H120" s="70"/>
      <c r="I120" s="70"/>
      <c r="J120" s="70"/>
      <c r="Q120" s="17"/>
    </row>
    <row r="121" spans="1:27" ht="12.65" customHeight="1" x14ac:dyDescent="0.35">
      <c r="A121" s="3">
        <v>45413</v>
      </c>
      <c r="B121" s="27" t="s">
        <v>27</v>
      </c>
      <c r="C121" s="70" t="s">
        <v>27</v>
      </c>
      <c r="D121" s="70"/>
      <c r="E121" s="70"/>
      <c r="F121" s="70"/>
      <c r="G121" s="70"/>
      <c r="H121" s="70"/>
      <c r="I121" s="70"/>
      <c r="J121" s="70"/>
      <c r="Q121" s="17"/>
    </row>
    <row r="122" spans="1:27" ht="12.65" customHeight="1" x14ac:dyDescent="0.35">
      <c r="A122" s="3">
        <v>45444</v>
      </c>
      <c r="B122" s="27" t="s">
        <v>27</v>
      </c>
      <c r="C122" s="70" t="s">
        <v>27</v>
      </c>
      <c r="D122" s="70"/>
      <c r="E122" s="70"/>
      <c r="F122" s="70"/>
      <c r="G122" s="70"/>
      <c r="H122" s="70"/>
      <c r="I122" s="70"/>
      <c r="J122" s="70"/>
      <c r="Q122" s="17"/>
    </row>
    <row r="123" spans="1:27" ht="12.65" customHeight="1" x14ac:dyDescent="0.35">
      <c r="A123" s="3">
        <v>45474</v>
      </c>
      <c r="B123" s="27" t="s">
        <v>27</v>
      </c>
      <c r="C123" s="70" t="s">
        <v>27</v>
      </c>
      <c r="D123" s="70"/>
      <c r="E123" s="70"/>
      <c r="F123" s="70"/>
      <c r="G123" s="70"/>
      <c r="H123" s="70"/>
      <c r="I123" s="70"/>
      <c r="J123" s="70"/>
      <c r="Q123" s="17"/>
    </row>
    <row r="124" spans="1:27" ht="12.65" customHeight="1" x14ac:dyDescent="0.35">
      <c r="A124" s="3">
        <v>45505</v>
      </c>
      <c r="B124" s="27" t="s">
        <v>27</v>
      </c>
      <c r="C124" s="67" t="s">
        <v>27</v>
      </c>
      <c r="D124" s="68"/>
      <c r="E124" s="68"/>
      <c r="F124" s="68"/>
      <c r="G124" s="68"/>
      <c r="H124" s="68"/>
      <c r="I124" s="68"/>
      <c r="J124" s="69"/>
      <c r="Q124" s="17"/>
    </row>
    <row r="125" spans="1:27" ht="12.65" customHeight="1" x14ac:dyDescent="0.35">
      <c r="A125" s="3">
        <v>45536</v>
      </c>
      <c r="B125" s="27" t="s">
        <v>27</v>
      </c>
      <c r="C125" s="70" t="s">
        <v>27</v>
      </c>
      <c r="D125" s="70"/>
      <c r="E125" s="70"/>
      <c r="F125" s="70"/>
      <c r="G125" s="70"/>
      <c r="H125" s="70"/>
      <c r="I125" s="70"/>
      <c r="J125" s="70"/>
      <c r="Q125" s="17"/>
    </row>
    <row r="126" spans="1:27" ht="12.65" customHeight="1" x14ac:dyDescent="0.35">
      <c r="A126" s="3">
        <v>45566</v>
      </c>
      <c r="B126" s="27">
        <v>1</v>
      </c>
      <c r="C126" s="70" t="s">
        <v>66</v>
      </c>
      <c r="D126" s="70"/>
      <c r="E126" s="70"/>
      <c r="F126" s="70"/>
      <c r="G126" s="70"/>
      <c r="H126" s="70"/>
      <c r="I126" s="70"/>
      <c r="J126" s="70"/>
      <c r="K126" s="11"/>
      <c r="AA126" s="17"/>
    </row>
    <row r="127" spans="1:27" ht="12.65" customHeight="1" x14ac:dyDescent="0.35">
      <c r="A127" s="3">
        <v>45597</v>
      </c>
      <c r="B127" s="27" t="s">
        <v>27</v>
      </c>
      <c r="C127" s="70" t="s">
        <v>27</v>
      </c>
      <c r="D127" s="70"/>
      <c r="E127" s="70"/>
      <c r="F127" s="70"/>
      <c r="G127" s="70"/>
      <c r="H127" s="70"/>
      <c r="I127" s="70"/>
      <c r="J127" s="70"/>
      <c r="K127" s="11"/>
      <c r="AA127" s="17"/>
    </row>
    <row r="128" spans="1:27" ht="12.65" customHeight="1" x14ac:dyDescent="0.35">
      <c r="A128" s="11"/>
      <c r="Q128" s="17"/>
    </row>
    <row r="129" spans="1:25" ht="12.65" customHeight="1" x14ac:dyDescent="0.35">
      <c r="A129" s="11"/>
      <c r="Q129" s="17"/>
    </row>
    <row r="130" spans="1:25" ht="12.65" customHeight="1" x14ac:dyDescent="0.35">
      <c r="A130" s="15" t="s">
        <v>14</v>
      </c>
      <c r="Q130" s="11"/>
    </row>
    <row r="131" spans="1:25" ht="15.5" x14ac:dyDescent="0.35">
      <c r="A131" s="16" t="s">
        <v>15</v>
      </c>
      <c r="B131" s="11"/>
      <c r="Q131" s="17"/>
    </row>
    <row r="132" spans="1:25" ht="15.5" x14ac:dyDescent="0.35">
      <c r="A132" s="16" t="s">
        <v>12</v>
      </c>
      <c r="B132" s="11"/>
      <c r="Q132" s="11"/>
    </row>
    <row r="133" spans="1:25" ht="15.5" x14ac:dyDescent="0.35">
      <c r="A133" s="16" t="s">
        <v>13</v>
      </c>
      <c r="B133" s="11"/>
      <c r="C133" s="11"/>
      <c r="D133" s="11"/>
      <c r="E133" s="11"/>
      <c r="F133" s="11"/>
      <c r="G133" s="11"/>
      <c r="H133" s="11"/>
      <c r="I133" s="11"/>
      <c r="J133" s="11"/>
      <c r="K133" s="11"/>
      <c r="L133" s="11"/>
      <c r="M133" s="11"/>
      <c r="Q133" s="17"/>
    </row>
    <row r="134" spans="1:25" ht="15.5" x14ac:dyDescent="0.35">
      <c r="A134" s="16" t="s">
        <v>45</v>
      </c>
      <c r="B134" s="11"/>
      <c r="C134" s="11"/>
      <c r="D134" s="11"/>
      <c r="E134" s="11"/>
      <c r="F134" s="11"/>
      <c r="G134" s="11"/>
      <c r="H134" s="11"/>
      <c r="I134" s="11"/>
      <c r="J134" s="11"/>
      <c r="K134" s="11"/>
      <c r="L134" s="11"/>
      <c r="M134" s="11"/>
      <c r="Q134" s="11"/>
      <c r="S134" s="11"/>
      <c r="T134" s="11"/>
      <c r="U134" s="11"/>
      <c r="V134" s="11"/>
      <c r="W134" s="11"/>
    </row>
    <row r="135" spans="1:25" ht="15.5" x14ac:dyDescent="0.35">
      <c r="A135" s="16" t="s">
        <v>40</v>
      </c>
      <c r="B135" s="11"/>
      <c r="C135" s="11"/>
      <c r="D135" s="11"/>
      <c r="E135" s="11"/>
      <c r="F135" s="11"/>
      <c r="G135" s="11"/>
      <c r="H135" s="11"/>
      <c r="I135" s="11"/>
      <c r="J135" s="11"/>
      <c r="K135" s="11"/>
      <c r="L135" s="11"/>
      <c r="M135" s="11"/>
      <c r="Q135" s="17"/>
      <c r="S135" s="11"/>
      <c r="T135" s="11"/>
      <c r="U135" s="11"/>
      <c r="V135" s="11"/>
      <c r="W135" s="11"/>
    </row>
    <row r="136" spans="1:25" ht="15.5" x14ac:dyDescent="0.35">
      <c r="A136" s="16" t="s">
        <v>41</v>
      </c>
      <c r="B136" s="11"/>
      <c r="C136" s="11"/>
      <c r="D136" s="11"/>
      <c r="E136" s="11"/>
      <c r="F136" s="11"/>
      <c r="G136" s="11"/>
      <c r="H136" s="11"/>
      <c r="I136" s="11"/>
      <c r="J136" s="11"/>
      <c r="K136" s="11"/>
      <c r="L136" s="11"/>
      <c r="M136" s="11"/>
      <c r="Q136" s="11"/>
    </row>
    <row r="137" spans="1:25" ht="15.5" x14ac:dyDescent="0.35">
      <c r="A137" s="16" t="s">
        <v>42</v>
      </c>
      <c r="B137" s="11"/>
      <c r="C137" s="11"/>
      <c r="D137" s="11"/>
      <c r="E137" s="11"/>
      <c r="F137" s="11"/>
      <c r="G137" s="11"/>
      <c r="H137" s="11"/>
      <c r="I137" s="11"/>
      <c r="J137" s="11"/>
      <c r="K137" s="11"/>
      <c r="L137" s="11"/>
      <c r="M137" s="11"/>
    </row>
    <row r="138" spans="1:25" ht="15.5" x14ac:dyDescent="0.35">
      <c r="A138" s="16" t="s">
        <v>43</v>
      </c>
      <c r="B138" s="11"/>
      <c r="C138" s="11"/>
      <c r="D138" s="11"/>
      <c r="E138" s="11"/>
      <c r="F138" s="11"/>
      <c r="G138" s="11"/>
      <c r="H138" s="11"/>
      <c r="I138" s="11"/>
      <c r="J138" s="11"/>
      <c r="K138" s="11"/>
      <c r="L138" s="11"/>
      <c r="M138" s="11"/>
    </row>
    <row r="139" spans="1:25" ht="15.5" x14ac:dyDescent="0.35">
      <c r="A139" s="49" t="s">
        <v>44</v>
      </c>
      <c r="B139" s="11"/>
      <c r="C139" s="11"/>
      <c r="D139" s="11"/>
      <c r="E139" s="11"/>
      <c r="F139" s="11"/>
      <c r="G139" s="11"/>
      <c r="H139" s="11"/>
      <c r="I139" s="11"/>
      <c r="J139" s="11"/>
      <c r="K139" s="11"/>
      <c r="L139" s="11"/>
      <c r="M139" s="11"/>
    </row>
    <row r="141" spans="1:25" ht="15.5" x14ac:dyDescent="0.35">
      <c r="A141" s="15"/>
    </row>
    <row r="142" spans="1:25" ht="15.5" x14ac:dyDescent="0.35">
      <c r="A142" s="16"/>
      <c r="B142" s="11"/>
    </row>
    <row r="143" spans="1:25" ht="15.5" x14ac:dyDescent="0.35">
      <c r="A143" s="16"/>
      <c r="B143" s="11"/>
    </row>
    <row r="144" spans="1:25" ht="15.5" x14ac:dyDescent="0.35">
      <c r="A144" s="16"/>
      <c r="B144" s="11"/>
      <c r="C144" s="11"/>
      <c r="D144" s="11"/>
      <c r="E144" s="11"/>
      <c r="F144" s="11"/>
      <c r="G144" s="11"/>
      <c r="H144" s="11"/>
      <c r="I144" s="11"/>
      <c r="J144" s="11"/>
      <c r="K144" s="11"/>
      <c r="L144" s="11"/>
      <c r="M144" s="11"/>
      <c r="N144" s="11"/>
      <c r="O144" s="11"/>
      <c r="P144" s="11"/>
      <c r="Q144" s="11"/>
      <c r="R144" s="11"/>
      <c r="S144" s="11"/>
      <c r="T144" s="11"/>
      <c r="U144" s="11"/>
      <c r="V144" s="11"/>
      <c r="W144" s="11"/>
      <c r="X144" s="11"/>
      <c r="Y144" s="11"/>
    </row>
    <row r="145" spans="1:25" ht="15.5" x14ac:dyDescent="0.35">
      <c r="A145" s="16"/>
      <c r="B145" s="11"/>
      <c r="C145" s="11"/>
      <c r="D145" s="11"/>
      <c r="E145" s="11"/>
      <c r="F145" s="11"/>
      <c r="G145" s="11"/>
      <c r="H145" s="11"/>
      <c r="I145" s="11"/>
      <c r="J145" s="11"/>
      <c r="K145" s="11"/>
      <c r="L145" s="11"/>
      <c r="M145" s="11"/>
      <c r="N145" s="11"/>
      <c r="O145" s="11"/>
      <c r="P145" s="11"/>
      <c r="Q145" s="11"/>
      <c r="R145" s="11"/>
      <c r="S145" s="11"/>
      <c r="T145" s="11"/>
      <c r="U145" s="11"/>
      <c r="V145" s="11"/>
      <c r="W145" s="11"/>
      <c r="X145" s="11"/>
      <c r="Y145" s="11"/>
    </row>
    <row r="146" spans="1:25" ht="15.5" x14ac:dyDescent="0.35">
      <c r="A146" s="16"/>
      <c r="B146" s="11"/>
      <c r="C146" s="11"/>
      <c r="D146" s="11"/>
      <c r="E146" s="11"/>
      <c r="F146" s="11"/>
      <c r="G146" s="11"/>
      <c r="H146" s="11"/>
      <c r="I146" s="11"/>
      <c r="J146" s="11"/>
      <c r="K146" s="11"/>
      <c r="L146" s="11"/>
      <c r="M146" s="11"/>
      <c r="N146" s="11"/>
      <c r="O146" s="11"/>
      <c r="P146" s="11"/>
      <c r="Q146" s="11"/>
      <c r="R146" s="11"/>
      <c r="S146" s="11"/>
      <c r="T146" s="11"/>
      <c r="U146" s="11"/>
      <c r="V146" s="11"/>
      <c r="W146" s="11"/>
      <c r="X146" s="11"/>
      <c r="Y146" s="11"/>
    </row>
    <row r="147" spans="1:25" ht="15.5" x14ac:dyDescent="0.35">
      <c r="A147" s="16"/>
      <c r="B147" s="11"/>
      <c r="C147" s="11"/>
      <c r="D147" s="11"/>
      <c r="E147" s="11"/>
      <c r="F147" s="11"/>
      <c r="G147" s="11"/>
      <c r="H147" s="11"/>
      <c r="I147" s="11"/>
      <c r="J147" s="11"/>
      <c r="K147" s="11"/>
      <c r="L147" s="11"/>
      <c r="M147" s="11"/>
      <c r="N147" s="11"/>
      <c r="O147" s="11"/>
      <c r="P147" s="11"/>
      <c r="Q147" s="11"/>
      <c r="R147" s="11"/>
      <c r="S147" s="11"/>
      <c r="T147" s="11"/>
      <c r="U147" s="11"/>
      <c r="V147" s="11"/>
      <c r="W147" s="11"/>
      <c r="X147" s="11"/>
      <c r="Y147" s="11"/>
    </row>
    <row r="148" spans="1:25" ht="15.5" x14ac:dyDescent="0.35">
      <c r="A148" s="16"/>
      <c r="B148" s="11"/>
      <c r="C148" s="11"/>
      <c r="D148" s="11"/>
      <c r="E148" s="11"/>
      <c r="F148" s="11"/>
      <c r="G148" s="11"/>
      <c r="H148" s="11"/>
      <c r="I148" s="11"/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11"/>
      <c r="U148" s="11"/>
      <c r="V148" s="11"/>
      <c r="W148" s="11"/>
      <c r="X148" s="11"/>
      <c r="Y148" s="11"/>
    </row>
    <row r="149" spans="1:25" ht="15.5" x14ac:dyDescent="0.35">
      <c r="A149" s="16"/>
      <c r="B149" s="11"/>
      <c r="C149" s="11"/>
      <c r="D149" s="11"/>
      <c r="E149" s="11"/>
      <c r="F149" s="11"/>
      <c r="G149" s="11"/>
      <c r="H149" s="11"/>
      <c r="I149" s="11"/>
      <c r="J149" s="11"/>
      <c r="K149" s="11"/>
      <c r="L149" s="11"/>
      <c r="M149" s="11"/>
      <c r="N149" s="11"/>
      <c r="O149" s="11"/>
      <c r="P149" s="11"/>
      <c r="Q149" s="11"/>
      <c r="R149" s="11"/>
      <c r="S149" s="11"/>
      <c r="T149" s="11"/>
      <c r="U149" s="11"/>
      <c r="V149" s="11"/>
      <c r="W149" s="11"/>
      <c r="X149" s="11"/>
      <c r="Y149" s="11"/>
    </row>
    <row r="150" spans="1:25" ht="15.5" x14ac:dyDescent="0.35">
      <c r="A150" s="41"/>
      <c r="B150" s="11"/>
      <c r="C150" s="11"/>
      <c r="D150" s="11"/>
      <c r="E150" s="11"/>
      <c r="F150" s="11"/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11"/>
      <c r="U150" s="11"/>
      <c r="V150" s="11"/>
      <c r="W150" s="11"/>
      <c r="X150" s="11"/>
      <c r="Y150" s="11"/>
    </row>
    <row r="151" spans="1:25" ht="15.5" x14ac:dyDescent="0.35">
      <c r="B151" s="11"/>
      <c r="C151" s="11"/>
      <c r="D151" s="11"/>
      <c r="E151" s="11"/>
      <c r="F151" s="11"/>
      <c r="G151" s="11"/>
      <c r="H151" s="11"/>
      <c r="I151" s="11"/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11"/>
      <c r="U151" s="11"/>
      <c r="V151" s="11"/>
      <c r="W151" s="11"/>
      <c r="X151" s="11"/>
      <c r="Y151" s="11"/>
    </row>
    <row r="152" spans="1:25" ht="15" customHeight="1" x14ac:dyDescent="0.35">
      <c r="C152" s="11"/>
      <c r="D152" s="11"/>
      <c r="E152" s="11"/>
      <c r="F152" s="11"/>
      <c r="G152" s="11"/>
      <c r="H152" s="11"/>
      <c r="I152" s="11"/>
      <c r="J152" s="11"/>
      <c r="K152" s="11"/>
      <c r="L152" s="11"/>
      <c r="M152" s="11"/>
      <c r="N152" s="11"/>
      <c r="O152" s="11"/>
      <c r="P152" s="11"/>
      <c r="Q152" s="11"/>
      <c r="R152" s="11"/>
      <c r="S152" s="11"/>
      <c r="T152" s="11"/>
      <c r="U152" s="11"/>
      <c r="V152" s="11"/>
      <c r="W152" s="11"/>
      <c r="X152" s="11"/>
      <c r="Y152" s="11"/>
    </row>
    <row r="153" spans="1:25" ht="14.5" customHeight="1" x14ac:dyDescent="0.35">
      <c r="C153" s="11"/>
      <c r="D153" s="11"/>
      <c r="E153" s="11"/>
      <c r="F153" s="11"/>
      <c r="G153" s="11"/>
      <c r="H153" s="11"/>
      <c r="I153" s="11"/>
      <c r="J153" s="11"/>
      <c r="K153" s="11"/>
      <c r="L153" s="11"/>
      <c r="M153" s="11"/>
    </row>
    <row r="154" spans="1:25" ht="11.4" customHeight="1" x14ac:dyDescent="0.35"/>
  </sheetData>
  <mergeCells count="54">
    <mergeCell ref="C113:J113"/>
    <mergeCell ref="A112:J112"/>
    <mergeCell ref="C119:J119"/>
    <mergeCell ref="H94:M94"/>
    <mergeCell ref="A94:F94"/>
    <mergeCell ref="A93:M93"/>
    <mergeCell ref="A76:Y76"/>
    <mergeCell ref="A77:E77"/>
    <mergeCell ref="F77:I77"/>
    <mergeCell ref="J77:M77"/>
    <mergeCell ref="N77:Q77"/>
    <mergeCell ref="R77:U77"/>
    <mergeCell ref="V77:Y77"/>
    <mergeCell ref="A53:Y53"/>
    <mergeCell ref="A54:E54"/>
    <mergeCell ref="F54:I54"/>
    <mergeCell ref="J54:M54"/>
    <mergeCell ref="N54:Q54"/>
    <mergeCell ref="R54:U54"/>
    <mergeCell ref="V54:Y54"/>
    <mergeCell ref="A36:Y36"/>
    <mergeCell ref="A37:E37"/>
    <mergeCell ref="F37:I37"/>
    <mergeCell ref="J37:M37"/>
    <mergeCell ref="N37:Q37"/>
    <mergeCell ref="R37:U37"/>
    <mergeCell ref="V37:Y37"/>
    <mergeCell ref="A19:Y19"/>
    <mergeCell ref="A20:E20"/>
    <mergeCell ref="F20:I20"/>
    <mergeCell ref="J20:M20"/>
    <mergeCell ref="N20:Q20"/>
    <mergeCell ref="R20:U20"/>
    <mergeCell ref="V20:Y20"/>
    <mergeCell ref="A2:Y2"/>
    <mergeCell ref="A3:E3"/>
    <mergeCell ref="F3:I3"/>
    <mergeCell ref="J3:M3"/>
    <mergeCell ref="N3:Q3"/>
    <mergeCell ref="R3:U3"/>
    <mergeCell ref="V3:Y3"/>
    <mergeCell ref="C127:J127"/>
    <mergeCell ref="C126:J126"/>
    <mergeCell ref="C122:J122"/>
    <mergeCell ref="C114:J114"/>
    <mergeCell ref="C115:J115"/>
    <mergeCell ref="C120:J120"/>
    <mergeCell ref="C118:J118"/>
    <mergeCell ref="C116:J116"/>
    <mergeCell ref="C117:J117"/>
    <mergeCell ref="C121:J121"/>
    <mergeCell ref="C125:J125"/>
    <mergeCell ref="C124:J124"/>
    <mergeCell ref="C123:J123"/>
  </mergeCells>
  <phoneticPr fontId="16" type="noConversion"/>
  <hyperlinks>
    <hyperlink ref="A139" r:id="rId1" xr:uid="{EC4F998A-C19A-445D-8089-2A3F814F8D35}"/>
  </hyperlinks>
  <pageMargins left="0.7" right="0.7" top="0.75" bottom="0.75" header="0.3" footer="0.3"/>
  <pageSetup scale="43" firstPageNumber="3" fitToHeight="0" orientation="landscape" useFirstPageNumber="1" r:id="rId2"/>
  <headerFooter differentOddEven="1">
    <oddHeader>&amp;L&amp;14November 2024&amp;C&amp;"-,Bold"&amp;16FT-D Transfers Summary</oddHeader>
    <oddFooter>&amp;R2</oddFooter>
    <evenHeader>&amp;LNovember 2024&amp;C&amp;"-,Bold"&amp;16FT-D Transfers Summary</evenHeader>
    <evenFooter>&amp;R3</even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7FA0E5-97FE-425A-ACA9-A2CE58A01D57}">
  <sheetPr codeName="Sheet3">
    <pageSetUpPr fitToPage="1"/>
  </sheetPr>
  <dimension ref="A1:Y153"/>
  <sheetViews>
    <sheetView showGridLines="0" tabSelected="1" view="pageLayout" zoomScale="40" zoomScaleNormal="73" zoomScalePageLayoutView="40" workbookViewId="0">
      <selection activeCell="N73" sqref="N73"/>
    </sheetView>
  </sheetViews>
  <sheetFormatPr defaultRowHeight="14.5" x14ac:dyDescent="0.35"/>
  <cols>
    <col min="1" max="10" width="11.36328125" customWidth="1"/>
    <col min="11" max="11" width="12.36328125" customWidth="1"/>
    <col min="12" max="25" width="11.36328125" customWidth="1"/>
    <col min="26" max="26" width="10.453125" customWidth="1"/>
  </cols>
  <sheetData>
    <row r="1" spans="1:25" ht="16" thickBot="1" x14ac:dyDescent="0.4">
      <c r="A1" s="95" t="s">
        <v>26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7"/>
    </row>
    <row r="2" spans="1:25" ht="15.5" x14ac:dyDescent="0.35">
      <c r="A2" s="98" t="s">
        <v>4</v>
      </c>
      <c r="B2" s="98"/>
      <c r="C2" s="98"/>
      <c r="D2" s="98"/>
      <c r="E2" s="99"/>
      <c r="F2" s="100" t="s">
        <v>7</v>
      </c>
      <c r="G2" s="98"/>
      <c r="H2" s="98"/>
      <c r="I2" s="99"/>
      <c r="J2" s="100" t="s">
        <v>8</v>
      </c>
      <c r="K2" s="98"/>
      <c r="L2" s="98"/>
      <c r="M2" s="99"/>
      <c r="N2" s="100" t="s">
        <v>9</v>
      </c>
      <c r="O2" s="98"/>
      <c r="P2" s="98"/>
      <c r="Q2" s="99"/>
      <c r="R2" s="100" t="s">
        <v>10</v>
      </c>
      <c r="S2" s="98"/>
      <c r="T2" s="98"/>
      <c r="U2" s="99"/>
      <c r="V2" s="101" t="s">
        <v>11</v>
      </c>
      <c r="W2" s="98"/>
      <c r="X2" s="98"/>
      <c r="Y2" s="99"/>
    </row>
    <row r="3" spans="1:25" ht="15.5" x14ac:dyDescent="0.35">
      <c r="A3" s="2" t="s">
        <v>5</v>
      </c>
      <c r="B3" s="21" t="s">
        <v>6</v>
      </c>
      <c r="C3" s="21" t="s">
        <v>2</v>
      </c>
      <c r="D3" s="22" t="s">
        <v>3</v>
      </c>
      <c r="E3" s="23" t="s">
        <v>4</v>
      </c>
      <c r="F3" s="24" t="s">
        <v>6</v>
      </c>
      <c r="G3" s="21" t="s">
        <v>2</v>
      </c>
      <c r="H3" s="22" t="s">
        <v>3</v>
      </c>
      <c r="I3" s="23" t="s">
        <v>4</v>
      </c>
      <c r="J3" s="24" t="s">
        <v>6</v>
      </c>
      <c r="K3" s="21" t="s">
        <v>2</v>
      </c>
      <c r="L3" s="22" t="s">
        <v>3</v>
      </c>
      <c r="M3" s="23" t="s">
        <v>4</v>
      </c>
      <c r="N3" s="24" t="s">
        <v>6</v>
      </c>
      <c r="O3" s="21" t="s">
        <v>2</v>
      </c>
      <c r="P3" s="22" t="s">
        <v>3</v>
      </c>
      <c r="Q3" s="23" t="s">
        <v>4</v>
      </c>
      <c r="R3" s="24" t="s">
        <v>6</v>
      </c>
      <c r="S3" s="21" t="s">
        <v>2</v>
      </c>
      <c r="T3" s="22" t="s">
        <v>3</v>
      </c>
      <c r="U3" s="23" t="s">
        <v>4</v>
      </c>
      <c r="V3" s="20" t="s">
        <v>6</v>
      </c>
      <c r="W3" s="21" t="s">
        <v>2</v>
      </c>
      <c r="X3" s="22" t="s">
        <v>3</v>
      </c>
      <c r="Y3" s="23" t="s">
        <v>4</v>
      </c>
    </row>
    <row r="4" spans="1:25" ht="15.5" x14ac:dyDescent="0.35">
      <c r="A4" s="3">
        <v>45252</v>
      </c>
      <c r="B4" s="4">
        <f t="shared" ref="B4:B15" si="0">SUM(F4,J4,N4,R4,V4)</f>
        <v>2253207</v>
      </c>
      <c r="C4" s="4">
        <f t="shared" ref="C4:C15" si="1">SUM(G4,K4,O4,S4,W4)</f>
        <v>0</v>
      </c>
      <c r="D4" s="4">
        <f t="shared" ref="D4:D15" si="2">SUM(H4,L4,P4,T4,X4)</f>
        <v>102950</v>
      </c>
      <c r="E4" s="5">
        <f t="shared" ref="E4:E15" si="3">SUM(B4:D4)</f>
        <v>2356157</v>
      </c>
      <c r="F4" s="4">
        <f t="shared" ref="F4:H4" si="4">SUM(F21,F38,F55,F81)</f>
        <v>100000</v>
      </c>
      <c r="G4" s="4">
        <f t="shared" si="4"/>
        <v>0</v>
      </c>
      <c r="H4" s="4">
        <f t="shared" si="4"/>
        <v>100000</v>
      </c>
      <c r="I4" s="5">
        <f>SUM(I30,I47,I63,I90)</f>
        <v>0</v>
      </c>
      <c r="J4" s="4">
        <f t="shared" ref="J4:M4" si="5">SUM(J21,J38,J55,J81)</f>
        <v>12500</v>
      </c>
      <c r="K4" s="4">
        <f t="shared" si="5"/>
        <v>0</v>
      </c>
      <c r="L4" s="4">
        <f t="shared" si="5"/>
        <v>0</v>
      </c>
      <c r="M4" s="5">
        <f t="shared" si="5"/>
        <v>12500</v>
      </c>
      <c r="N4" s="4">
        <f>SUM(N30,N47,N63,N90)</f>
        <v>4130</v>
      </c>
      <c r="O4" s="4">
        <f t="shared" ref="O4:P4" si="6">SUM(O21,O38,O55,O81)</f>
        <v>0</v>
      </c>
      <c r="P4" s="4">
        <f t="shared" si="6"/>
        <v>2950</v>
      </c>
      <c r="Q4" s="5">
        <f>SUM(Q30,Q47,Q63,Q90)</f>
        <v>4130</v>
      </c>
      <c r="R4" s="4">
        <f t="shared" ref="R4:T4" si="7">SUM(R21,R38,R55,R81)</f>
        <v>28360</v>
      </c>
      <c r="S4" s="4">
        <f t="shared" si="7"/>
        <v>0</v>
      </c>
      <c r="T4" s="4">
        <f t="shared" si="7"/>
        <v>0</v>
      </c>
      <c r="U4" s="5">
        <f>SUM(U30,U47,U63,U90)</f>
        <v>0</v>
      </c>
      <c r="V4" s="6">
        <f>SUM(V21,V38,V55,V81,B98,C98,I98,J98)</f>
        <v>2108217</v>
      </c>
      <c r="W4" s="4">
        <f>SUM(W21,W38,W55,W81,D98,K98)</f>
        <v>0</v>
      </c>
      <c r="X4" s="4">
        <f>SUM(X21,X38,X55,X81,E98,L98)</f>
        <v>0</v>
      </c>
      <c r="Y4" s="5">
        <f t="shared" ref="Y4:Y15" si="8">SUM(V4:X4)</f>
        <v>2108217</v>
      </c>
    </row>
    <row r="5" spans="1:25" ht="15.5" x14ac:dyDescent="0.35">
      <c r="A5" s="3">
        <v>45282</v>
      </c>
      <c r="B5" s="4">
        <f t="shared" si="0"/>
        <v>2616477</v>
      </c>
      <c r="C5" s="4">
        <f t="shared" si="1"/>
        <v>0</v>
      </c>
      <c r="D5" s="4">
        <f t="shared" si="2"/>
        <v>0</v>
      </c>
      <c r="E5" s="5">
        <f t="shared" si="3"/>
        <v>2616477</v>
      </c>
      <c r="F5" s="4">
        <f t="shared" ref="F5:H5" si="9">SUM(F22,F39,F56,F82)</f>
        <v>0</v>
      </c>
      <c r="G5" s="4">
        <f t="shared" si="9"/>
        <v>0</v>
      </c>
      <c r="H5" s="4">
        <f t="shared" si="9"/>
        <v>0</v>
      </c>
      <c r="I5" s="5">
        <f>SUM(I31,I48,I64,I91)</f>
        <v>40</v>
      </c>
      <c r="J5" s="4">
        <f t="shared" ref="J5:M5" si="10">SUM(J22,J39,J56,J82)</f>
        <v>16000</v>
      </c>
      <c r="K5" s="4">
        <f t="shared" si="10"/>
        <v>0</v>
      </c>
      <c r="L5" s="4">
        <f t="shared" si="10"/>
        <v>0</v>
      </c>
      <c r="M5" s="5">
        <f t="shared" si="10"/>
        <v>16000</v>
      </c>
      <c r="N5" s="4">
        <f>SUM(N31,N48,N64,N91)</f>
        <v>3000</v>
      </c>
      <c r="O5" s="4">
        <f t="shared" ref="O5:P5" si="11">SUM(O22,O39,O56,O82)</f>
        <v>0</v>
      </c>
      <c r="P5" s="4">
        <f t="shared" si="11"/>
        <v>0</v>
      </c>
      <c r="Q5" s="5">
        <f>SUM(Q31,Q48,Q64,Q91)</f>
        <v>3000</v>
      </c>
      <c r="R5" s="4">
        <f t="shared" ref="R5:T5" si="12">SUM(R22,R39,R56,R82)</f>
        <v>5217</v>
      </c>
      <c r="S5" s="4">
        <f t="shared" si="12"/>
        <v>0</v>
      </c>
      <c r="T5" s="4">
        <f t="shared" si="12"/>
        <v>0</v>
      </c>
      <c r="U5" s="5">
        <f>SUM(U31,U48,U64,U91)</f>
        <v>0</v>
      </c>
      <c r="V5" s="6">
        <f>SUM(V22,V39,V56,V82,B99,C99,I99,J99)</f>
        <v>2592260</v>
      </c>
      <c r="W5" s="4">
        <f>SUM(W22,W39,W56,W82,D99,K99)</f>
        <v>0</v>
      </c>
      <c r="X5" s="4">
        <f>SUM(X22,X39,X56,X82,E99,L99)</f>
        <v>0</v>
      </c>
      <c r="Y5" s="5">
        <f t="shared" si="8"/>
        <v>2592260</v>
      </c>
    </row>
    <row r="6" spans="1:25" ht="15.5" x14ac:dyDescent="0.35">
      <c r="A6" s="3">
        <v>45313</v>
      </c>
      <c r="B6" s="4">
        <f t="shared" si="0"/>
        <v>3636664</v>
      </c>
      <c r="C6" s="4">
        <f t="shared" si="1"/>
        <v>0</v>
      </c>
      <c r="D6" s="4">
        <f t="shared" si="2"/>
        <v>20000</v>
      </c>
      <c r="E6" s="5">
        <f t="shared" si="3"/>
        <v>3656664</v>
      </c>
      <c r="F6" s="4">
        <f t="shared" ref="F6:H6" si="13">SUM(F23,F40,F57,F83)</f>
        <v>0</v>
      </c>
      <c r="G6" s="4">
        <f t="shared" si="13"/>
        <v>0</v>
      </c>
      <c r="H6" s="4">
        <f t="shared" si="13"/>
        <v>0</v>
      </c>
      <c r="I6" s="5">
        <f t="shared" ref="I6:I15" si="14">SUM(F6:H6)</f>
        <v>0</v>
      </c>
      <c r="J6" s="4">
        <f t="shared" ref="J6:L6" si="15">SUM(J23,J40,J57,J83)</f>
        <v>43504</v>
      </c>
      <c r="K6" s="4">
        <f t="shared" si="15"/>
        <v>0</v>
      </c>
      <c r="L6" s="4">
        <f t="shared" si="15"/>
        <v>20000</v>
      </c>
      <c r="M6" s="5">
        <f t="shared" ref="M6:M15" si="16">SUM(J6:L6)</f>
        <v>63504</v>
      </c>
      <c r="N6" s="4">
        <f t="shared" ref="N6:P6" si="17">SUM(N23,N40,N57,N83)</f>
        <v>12000</v>
      </c>
      <c r="O6" s="4">
        <f t="shared" si="17"/>
        <v>0</v>
      </c>
      <c r="P6" s="4">
        <f t="shared" si="17"/>
        <v>0</v>
      </c>
      <c r="Q6" s="5">
        <f t="shared" ref="Q6:Q15" si="18">SUM(N6:P6)</f>
        <v>12000</v>
      </c>
      <c r="R6" s="4">
        <f t="shared" ref="R6:T6" si="19">SUM(R23,R40,R57,R83)</f>
        <v>0</v>
      </c>
      <c r="S6" s="4">
        <f t="shared" si="19"/>
        <v>0</v>
      </c>
      <c r="T6" s="4">
        <f t="shared" si="19"/>
        <v>0</v>
      </c>
      <c r="U6" s="5">
        <f t="shared" ref="U6:U15" si="20">SUM(R6:T6)</f>
        <v>0</v>
      </c>
      <c r="V6" s="6">
        <f>SUM(V23,V40,V57,V83,B100,C100,I100,J100)</f>
        <v>3581160</v>
      </c>
      <c r="W6" s="4">
        <f>SUM(W23,W40,W57,W83,D100,K100)</f>
        <v>0</v>
      </c>
      <c r="X6" s="4">
        <f>SUM(X23,X40,X57,X83,E100,L100)</f>
        <v>0</v>
      </c>
      <c r="Y6" s="5">
        <f t="shared" si="8"/>
        <v>3581160</v>
      </c>
    </row>
    <row r="7" spans="1:25" ht="15.5" x14ac:dyDescent="0.35">
      <c r="A7" s="3">
        <v>45344</v>
      </c>
      <c r="B7" s="4">
        <f t="shared" si="0"/>
        <v>1898972</v>
      </c>
      <c r="C7" s="4">
        <f t="shared" si="1"/>
        <v>0</v>
      </c>
      <c r="D7" s="4">
        <f t="shared" si="2"/>
        <v>50000</v>
      </c>
      <c r="E7" s="5">
        <f t="shared" si="3"/>
        <v>1948972</v>
      </c>
      <c r="F7" s="4">
        <f t="shared" ref="F7:H7" si="21">SUM(F24,F41,F58,F84)</f>
        <v>20000</v>
      </c>
      <c r="G7" s="4">
        <f t="shared" si="21"/>
        <v>0</v>
      </c>
      <c r="H7" s="4">
        <f t="shared" si="21"/>
        <v>50000</v>
      </c>
      <c r="I7" s="5">
        <f t="shared" si="14"/>
        <v>70000</v>
      </c>
      <c r="J7" s="4">
        <f t="shared" ref="J7:L7" si="22">SUM(J24,J41,J58,J84)</f>
        <v>15000</v>
      </c>
      <c r="K7" s="4">
        <f t="shared" si="22"/>
        <v>0</v>
      </c>
      <c r="L7" s="4">
        <f t="shared" si="22"/>
        <v>0</v>
      </c>
      <c r="M7" s="5">
        <f t="shared" si="16"/>
        <v>15000</v>
      </c>
      <c r="N7" s="4">
        <f t="shared" ref="N7:P7" si="23">SUM(N24,N41,N58,N84)</f>
        <v>4000</v>
      </c>
      <c r="O7" s="4">
        <f t="shared" si="23"/>
        <v>0</v>
      </c>
      <c r="P7" s="4">
        <f t="shared" si="23"/>
        <v>0</v>
      </c>
      <c r="Q7" s="5">
        <f t="shared" si="18"/>
        <v>4000</v>
      </c>
      <c r="R7" s="4">
        <f t="shared" ref="R7:T7" si="24">SUM(R24,R41,R58,R84)</f>
        <v>0</v>
      </c>
      <c r="S7" s="4">
        <f t="shared" si="24"/>
        <v>0</v>
      </c>
      <c r="T7" s="4">
        <f t="shared" si="24"/>
        <v>0</v>
      </c>
      <c r="U7" s="5">
        <f t="shared" si="20"/>
        <v>0</v>
      </c>
      <c r="V7" s="6">
        <f>SUM(V24,V41,V58,V84,B101,C101,I101,J101)</f>
        <v>1859972</v>
      </c>
      <c r="W7" s="4">
        <f>SUM(W24,W41,W58,W84,D101,K101)</f>
        <v>0</v>
      </c>
      <c r="X7" s="4">
        <f>SUM(X24,X41,X58,X84,E101,L101)</f>
        <v>0</v>
      </c>
      <c r="Y7" s="5">
        <f t="shared" si="8"/>
        <v>1859972</v>
      </c>
    </row>
    <row r="8" spans="1:25" ht="15.5" x14ac:dyDescent="0.35">
      <c r="A8" s="3">
        <v>45373</v>
      </c>
      <c r="B8" s="4">
        <f t="shared" si="0"/>
        <v>1663089</v>
      </c>
      <c r="C8" s="4">
        <f t="shared" si="1"/>
        <v>0</v>
      </c>
      <c r="D8" s="4">
        <f t="shared" si="2"/>
        <v>22</v>
      </c>
      <c r="E8" s="5">
        <f t="shared" si="3"/>
        <v>1663111</v>
      </c>
      <c r="F8" s="4">
        <f t="shared" ref="F8:H8" si="25">SUM(F25,F42,F59,F85)</f>
        <v>0</v>
      </c>
      <c r="G8" s="4">
        <f t="shared" si="25"/>
        <v>0</v>
      </c>
      <c r="H8" s="4">
        <f t="shared" si="25"/>
        <v>0</v>
      </c>
      <c r="I8" s="5">
        <f t="shared" si="14"/>
        <v>0</v>
      </c>
      <c r="J8" s="4">
        <f t="shared" ref="J8:L8" si="26">SUM(J25,J42,J59,J85)</f>
        <v>12520</v>
      </c>
      <c r="K8" s="4">
        <f t="shared" si="26"/>
        <v>0</v>
      </c>
      <c r="L8" s="4">
        <f t="shared" si="26"/>
        <v>20</v>
      </c>
      <c r="M8" s="5">
        <f t="shared" si="16"/>
        <v>12540</v>
      </c>
      <c r="N8" s="4">
        <f t="shared" ref="N8:P8" si="27">SUM(N25,N42,N59,N85)</f>
        <v>6000</v>
      </c>
      <c r="O8" s="4">
        <f t="shared" si="27"/>
        <v>0</v>
      </c>
      <c r="P8" s="4">
        <f t="shared" si="27"/>
        <v>0</v>
      </c>
      <c r="Q8" s="5">
        <f t="shared" si="18"/>
        <v>6000</v>
      </c>
      <c r="R8" s="4">
        <f t="shared" ref="R8:T8" si="28">SUM(R25,R42,R59,R85)</f>
        <v>0</v>
      </c>
      <c r="S8" s="4">
        <f t="shared" si="28"/>
        <v>0</v>
      </c>
      <c r="T8" s="4">
        <f t="shared" si="28"/>
        <v>0</v>
      </c>
      <c r="U8" s="5">
        <f t="shared" si="20"/>
        <v>0</v>
      </c>
      <c r="V8" s="6">
        <f>SUM(V25,V42,V59,V85,B102,C102,I102,J102)</f>
        <v>1644569</v>
      </c>
      <c r="W8" s="4">
        <f>SUM(W25,W42,W59,W85,D102,K102)</f>
        <v>0</v>
      </c>
      <c r="X8" s="4">
        <f>SUM(X25,X42,X59,X85,E102,L102)</f>
        <v>2</v>
      </c>
      <c r="Y8" s="5">
        <f t="shared" si="8"/>
        <v>1644571</v>
      </c>
    </row>
    <row r="9" spans="1:25" ht="15.5" x14ac:dyDescent="0.35">
      <c r="A9" s="3">
        <v>45404</v>
      </c>
      <c r="B9" s="4">
        <f t="shared" si="0"/>
        <v>2600305</v>
      </c>
      <c r="C9" s="4">
        <f t="shared" si="1"/>
        <v>0</v>
      </c>
      <c r="D9" s="4">
        <f t="shared" si="2"/>
        <v>0</v>
      </c>
      <c r="E9" s="5">
        <f t="shared" si="3"/>
        <v>2600305</v>
      </c>
      <c r="F9" s="4">
        <f t="shared" ref="F9:H9" si="29">SUM(F26,F43,F60,F86)</f>
        <v>55000</v>
      </c>
      <c r="G9" s="4">
        <f t="shared" si="29"/>
        <v>0</v>
      </c>
      <c r="H9" s="4">
        <f t="shared" si="29"/>
        <v>0</v>
      </c>
      <c r="I9" s="5">
        <f t="shared" si="14"/>
        <v>55000</v>
      </c>
      <c r="J9" s="4">
        <f t="shared" ref="J9:L9" si="30">SUM(J26,J43,J60,J86)</f>
        <v>50001</v>
      </c>
      <c r="K9" s="4">
        <f t="shared" si="30"/>
        <v>0</v>
      </c>
      <c r="L9" s="4">
        <f t="shared" si="30"/>
        <v>0</v>
      </c>
      <c r="M9" s="5">
        <f t="shared" si="16"/>
        <v>50001</v>
      </c>
      <c r="N9" s="4">
        <f t="shared" ref="N9:P9" si="31">SUM(N26,N43,N60,N86)</f>
        <v>4000</v>
      </c>
      <c r="O9" s="4">
        <f t="shared" si="31"/>
        <v>0</v>
      </c>
      <c r="P9" s="4">
        <f t="shared" si="31"/>
        <v>0</v>
      </c>
      <c r="Q9" s="5">
        <f t="shared" si="18"/>
        <v>4000</v>
      </c>
      <c r="R9" s="4">
        <f t="shared" ref="R9:T9" si="32">SUM(R26,R43,R60,R86)</f>
        <v>0</v>
      </c>
      <c r="S9" s="4">
        <f t="shared" si="32"/>
        <v>0</v>
      </c>
      <c r="T9" s="4">
        <f t="shared" si="32"/>
        <v>0</v>
      </c>
      <c r="U9" s="5">
        <f t="shared" si="20"/>
        <v>0</v>
      </c>
      <c r="V9" s="6">
        <f>SUM(V26,V43,V60,V86,B103,C103,I103,J103)</f>
        <v>2491304</v>
      </c>
      <c r="W9" s="4">
        <f>SUM(W26,W43,W60,W86,D103,K103)</f>
        <v>0</v>
      </c>
      <c r="X9" s="4">
        <f>SUM(X26,X43,X60,X86,E103,L103)</f>
        <v>0</v>
      </c>
      <c r="Y9" s="5">
        <f t="shared" si="8"/>
        <v>2491304</v>
      </c>
    </row>
    <row r="10" spans="1:25" ht="15.5" x14ac:dyDescent="0.35">
      <c r="A10" s="3">
        <v>45434</v>
      </c>
      <c r="B10" s="4">
        <f t="shared" si="0"/>
        <v>2137369</v>
      </c>
      <c r="C10" s="4">
        <f t="shared" si="1"/>
        <v>0</v>
      </c>
      <c r="D10" s="4">
        <f t="shared" si="2"/>
        <v>12900</v>
      </c>
      <c r="E10" s="5">
        <f t="shared" si="3"/>
        <v>2150269</v>
      </c>
      <c r="F10" s="4">
        <f t="shared" ref="F10:H10" si="33">SUM(F27,F44,F61,F87)</f>
        <v>309</v>
      </c>
      <c r="G10" s="4">
        <f t="shared" si="33"/>
        <v>0</v>
      </c>
      <c r="H10" s="4">
        <f t="shared" si="33"/>
        <v>0</v>
      </c>
      <c r="I10" s="5">
        <f t="shared" si="14"/>
        <v>309</v>
      </c>
      <c r="J10" s="4">
        <f t="shared" ref="J10:L10" si="34">SUM(J27,J44,J61,J87)</f>
        <v>12500</v>
      </c>
      <c r="K10" s="4">
        <f t="shared" si="34"/>
        <v>0</v>
      </c>
      <c r="L10" s="4">
        <f t="shared" si="34"/>
        <v>7500</v>
      </c>
      <c r="M10" s="5">
        <f t="shared" si="16"/>
        <v>20000</v>
      </c>
      <c r="N10" s="4">
        <f t="shared" ref="N10:P10" si="35">SUM(N27,N44,N61,N87)</f>
        <v>3000</v>
      </c>
      <c r="O10" s="4">
        <f t="shared" si="35"/>
        <v>0</v>
      </c>
      <c r="P10" s="4">
        <f t="shared" si="35"/>
        <v>0</v>
      </c>
      <c r="Q10" s="5">
        <f t="shared" si="18"/>
        <v>3000</v>
      </c>
      <c r="R10" s="4">
        <f t="shared" ref="R10:T10" si="36">SUM(R27,R44,R61,R87)</f>
        <v>0</v>
      </c>
      <c r="S10" s="4">
        <f t="shared" si="36"/>
        <v>0</v>
      </c>
      <c r="T10" s="4">
        <f t="shared" si="36"/>
        <v>0</v>
      </c>
      <c r="U10" s="5">
        <f t="shared" si="20"/>
        <v>0</v>
      </c>
      <c r="V10" s="6">
        <f>SUM(V27,V44,V61,V87,B104,C104,I104,J104)</f>
        <v>2121560</v>
      </c>
      <c r="W10" s="4">
        <f>SUM(W27,W44,W61,W87,D104,K104)</f>
        <v>0</v>
      </c>
      <c r="X10" s="4">
        <f>SUM(X27,X44,X61,X87,E104,L104)</f>
        <v>5400</v>
      </c>
      <c r="Y10" s="5">
        <f t="shared" si="8"/>
        <v>2126960</v>
      </c>
    </row>
    <row r="11" spans="1:25" ht="15.5" x14ac:dyDescent="0.35">
      <c r="A11" s="3">
        <v>45465</v>
      </c>
      <c r="B11" s="4">
        <f t="shared" si="0"/>
        <v>2160540</v>
      </c>
      <c r="C11" s="4">
        <f t="shared" si="1"/>
        <v>0</v>
      </c>
      <c r="D11" s="4">
        <f t="shared" si="2"/>
        <v>46833</v>
      </c>
      <c r="E11" s="5">
        <f t="shared" si="3"/>
        <v>2207373</v>
      </c>
      <c r="F11" s="4">
        <f t="shared" ref="F11:H11" si="37">SUM(F28,F45,F62,F88)</f>
        <v>0</v>
      </c>
      <c r="G11" s="4">
        <f t="shared" si="37"/>
        <v>0</v>
      </c>
      <c r="H11" s="4">
        <f t="shared" si="37"/>
        <v>0</v>
      </c>
      <c r="I11" s="5">
        <f t="shared" si="14"/>
        <v>0</v>
      </c>
      <c r="J11" s="4">
        <f t="shared" ref="J11:L11" si="38">SUM(J28,J45,J62,J88)</f>
        <v>12500</v>
      </c>
      <c r="K11" s="4">
        <f t="shared" si="38"/>
        <v>0</v>
      </c>
      <c r="L11" s="4">
        <f t="shared" si="38"/>
        <v>7500</v>
      </c>
      <c r="M11" s="5">
        <f t="shared" si="16"/>
        <v>20000</v>
      </c>
      <c r="N11" s="4">
        <f t="shared" ref="N11:P11" si="39">SUM(N28,N45,N62,N88)</f>
        <v>3000</v>
      </c>
      <c r="O11" s="4">
        <f t="shared" si="39"/>
        <v>0</v>
      </c>
      <c r="P11" s="4">
        <f t="shared" si="39"/>
        <v>0</v>
      </c>
      <c r="Q11" s="5">
        <f t="shared" si="18"/>
        <v>3000</v>
      </c>
      <c r="R11" s="4">
        <f t="shared" ref="R11:T11" si="40">SUM(R28,R45,R62,R88)</f>
        <v>0</v>
      </c>
      <c r="S11" s="4">
        <f t="shared" si="40"/>
        <v>0</v>
      </c>
      <c r="T11" s="4">
        <f t="shared" si="40"/>
        <v>0</v>
      </c>
      <c r="U11" s="5">
        <f t="shared" si="20"/>
        <v>0</v>
      </c>
      <c r="V11" s="6">
        <f>SUM(V28,V45,V62,V88,B105,C105,I105,J105)</f>
        <v>2145040</v>
      </c>
      <c r="W11" s="4">
        <f>SUM(W28,W45,W62,W88,D105,K105)</f>
        <v>0</v>
      </c>
      <c r="X11" s="4">
        <f>SUM(X28,X45,X62,X88,E105,L105)</f>
        <v>39333</v>
      </c>
      <c r="Y11" s="5">
        <f t="shared" si="8"/>
        <v>2184373</v>
      </c>
    </row>
    <row r="12" spans="1:25" ht="15.5" x14ac:dyDescent="0.35">
      <c r="A12" s="3">
        <v>45495</v>
      </c>
      <c r="B12" s="4">
        <f t="shared" si="0"/>
        <v>2378446</v>
      </c>
      <c r="C12" s="4">
        <f t="shared" si="1"/>
        <v>0</v>
      </c>
      <c r="D12" s="4">
        <f t="shared" si="2"/>
        <v>6020</v>
      </c>
      <c r="E12" s="5">
        <f t="shared" si="3"/>
        <v>2384466</v>
      </c>
      <c r="F12" s="4">
        <f t="shared" ref="F12:H12" si="41">SUM(F29,F46,F63,F89)</f>
        <v>0</v>
      </c>
      <c r="G12" s="4">
        <f t="shared" si="41"/>
        <v>0</v>
      </c>
      <c r="H12" s="4">
        <f t="shared" si="41"/>
        <v>0</v>
      </c>
      <c r="I12" s="5">
        <f t="shared" si="14"/>
        <v>0</v>
      </c>
      <c r="J12" s="4">
        <f t="shared" ref="J12:L12" si="42">SUM(J29,J46,J63,J89)</f>
        <v>7520</v>
      </c>
      <c r="K12" s="4">
        <f t="shared" si="42"/>
        <v>0</v>
      </c>
      <c r="L12" s="4">
        <f t="shared" si="42"/>
        <v>20</v>
      </c>
      <c r="M12" s="5">
        <f t="shared" si="16"/>
        <v>7540</v>
      </c>
      <c r="N12" s="4">
        <f t="shared" ref="N12:P12" si="43">SUM(N29,N46,N63,N89)</f>
        <v>3000</v>
      </c>
      <c r="O12" s="4">
        <f t="shared" si="43"/>
        <v>0</v>
      </c>
      <c r="P12" s="4">
        <f t="shared" si="43"/>
        <v>0</v>
      </c>
      <c r="Q12" s="5">
        <f t="shared" si="18"/>
        <v>3000</v>
      </c>
      <c r="R12" s="4">
        <f t="shared" ref="R12:T12" si="44">SUM(R29,R46,R63,R89)</f>
        <v>0</v>
      </c>
      <c r="S12" s="4">
        <f t="shared" si="44"/>
        <v>0</v>
      </c>
      <c r="T12" s="4">
        <f t="shared" si="44"/>
        <v>0</v>
      </c>
      <c r="U12" s="5">
        <f t="shared" si="20"/>
        <v>0</v>
      </c>
      <c r="V12" s="6">
        <f>SUM(V29,V46,V63,V89,B106,C106,I106,J106)</f>
        <v>2367926</v>
      </c>
      <c r="W12" s="4">
        <f>SUM(W29,W46,W63,W89,D106,K106)</f>
        <v>0</v>
      </c>
      <c r="X12" s="4">
        <f>SUM(X29,X46,X63,X89,E106,L106)</f>
        <v>6000</v>
      </c>
      <c r="Y12" s="5">
        <f t="shared" si="8"/>
        <v>2373926</v>
      </c>
    </row>
    <row r="13" spans="1:25" ht="15.5" x14ac:dyDescent="0.35">
      <c r="A13" s="3">
        <v>45526</v>
      </c>
      <c r="B13" s="4">
        <f t="shared" si="0"/>
        <v>2076734</v>
      </c>
      <c r="C13" s="4">
        <f t="shared" si="1"/>
        <v>0</v>
      </c>
      <c r="D13" s="4">
        <f t="shared" si="2"/>
        <v>6000</v>
      </c>
      <c r="E13" s="5">
        <f t="shared" si="3"/>
        <v>2082734</v>
      </c>
      <c r="F13" s="4">
        <f t="shared" ref="F13:H13" si="45">SUM(F30,F47,F64,F90)</f>
        <v>0</v>
      </c>
      <c r="G13" s="4">
        <f t="shared" si="45"/>
        <v>0</v>
      </c>
      <c r="H13" s="4">
        <f t="shared" si="45"/>
        <v>0</v>
      </c>
      <c r="I13" s="5">
        <f t="shared" si="14"/>
        <v>0</v>
      </c>
      <c r="J13" s="4">
        <f t="shared" ref="J13:L13" si="46">SUM(J30,J47,J64,J90)</f>
        <v>12500</v>
      </c>
      <c r="K13" s="4">
        <f t="shared" si="46"/>
        <v>0</v>
      </c>
      <c r="L13" s="4">
        <f t="shared" si="46"/>
        <v>0</v>
      </c>
      <c r="M13" s="5">
        <f t="shared" si="16"/>
        <v>12500</v>
      </c>
      <c r="N13" s="4">
        <f t="shared" ref="N13:P13" si="47">SUM(N30,N47,N64,N90)</f>
        <v>4130</v>
      </c>
      <c r="O13" s="4">
        <f t="shared" si="47"/>
        <v>0</v>
      </c>
      <c r="P13" s="4">
        <f t="shared" si="47"/>
        <v>0</v>
      </c>
      <c r="Q13" s="5">
        <f t="shared" si="18"/>
        <v>4130</v>
      </c>
      <c r="R13" s="4">
        <f t="shared" ref="R13:T13" si="48">SUM(R30,R47,R64,R90)</f>
        <v>0</v>
      </c>
      <c r="S13" s="4">
        <f t="shared" si="48"/>
        <v>0</v>
      </c>
      <c r="T13" s="4">
        <f t="shared" si="48"/>
        <v>0</v>
      </c>
      <c r="U13" s="5">
        <f t="shared" si="20"/>
        <v>0</v>
      </c>
      <c r="V13" s="6">
        <f>SUM(V30,V47,V64,V90,B107,C107,I107,J107)</f>
        <v>2060104</v>
      </c>
      <c r="W13" s="4">
        <f>SUM(W30,W47,W64,W90,D107,K107)</f>
        <v>0</v>
      </c>
      <c r="X13" s="4">
        <f>SUM(X30,X47,X64,X90,E107,L107)</f>
        <v>6000</v>
      </c>
      <c r="Y13" s="5">
        <f t="shared" si="8"/>
        <v>2066104</v>
      </c>
    </row>
    <row r="14" spans="1:25" ht="15.5" x14ac:dyDescent="0.35">
      <c r="A14" s="3">
        <v>45557</v>
      </c>
      <c r="B14" s="4">
        <f t="shared" si="0"/>
        <v>1445127</v>
      </c>
      <c r="C14" s="4">
        <f t="shared" si="1"/>
        <v>0</v>
      </c>
      <c r="D14" s="4">
        <f t="shared" si="2"/>
        <v>6000</v>
      </c>
      <c r="E14" s="5">
        <f t="shared" si="3"/>
        <v>1451127</v>
      </c>
      <c r="F14" s="4">
        <f t="shared" ref="F14:H14" si="49">SUM(F31,F48,F65,F91)</f>
        <v>40</v>
      </c>
      <c r="G14" s="4">
        <f t="shared" si="49"/>
        <v>0</v>
      </c>
      <c r="H14" s="4">
        <f t="shared" si="49"/>
        <v>0</v>
      </c>
      <c r="I14" s="5">
        <f t="shared" si="14"/>
        <v>40</v>
      </c>
      <c r="J14" s="4">
        <f t="shared" ref="J14:L14" si="50">SUM(J31,J48,J65,J91)</f>
        <v>5000</v>
      </c>
      <c r="K14" s="4">
        <f t="shared" si="50"/>
        <v>0</v>
      </c>
      <c r="L14" s="4">
        <f t="shared" si="50"/>
        <v>0</v>
      </c>
      <c r="M14" s="5">
        <f t="shared" si="16"/>
        <v>5000</v>
      </c>
      <c r="N14" s="4">
        <f t="shared" ref="N14:P14" si="51">SUM(N31,N48,N65,N91)</f>
        <v>3000</v>
      </c>
      <c r="O14" s="4">
        <f t="shared" si="51"/>
        <v>0</v>
      </c>
      <c r="P14" s="4">
        <f t="shared" si="51"/>
        <v>0</v>
      </c>
      <c r="Q14" s="5">
        <f t="shared" si="18"/>
        <v>3000</v>
      </c>
      <c r="R14" s="4">
        <f t="shared" ref="R14:T14" si="52">SUM(R31,R48,R65,R91)</f>
        <v>0</v>
      </c>
      <c r="S14" s="4">
        <f t="shared" si="52"/>
        <v>0</v>
      </c>
      <c r="T14" s="4">
        <f t="shared" si="52"/>
        <v>0</v>
      </c>
      <c r="U14" s="5">
        <f t="shared" si="20"/>
        <v>0</v>
      </c>
      <c r="V14" s="6">
        <f>SUM(V31,V48,V65,V91,B108,C108,I108,J108)</f>
        <v>1437087</v>
      </c>
      <c r="W14" s="4">
        <f>SUM(W31,W48,W65,W91,D108,K108)</f>
        <v>0</v>
      </c>
      <c r="X14" s="4">
        <f>SUM(X31,X48,X65,X91,E108,L108)</f>
        <v>6000</v>
      </c>
      <c r="Y14" s="5">
        <f t="shared" si="8"/>
        <v>1443087</v>
      </c>
    </row>
    <row r="15" spans="1:25" ht="15.5" x14ac:dyDescent="0.35">
      <c r="A15" s="3">
        <v>45587</v>
      </c>
      <c r="B15" s="4">
        <f t="shared" si="0"/>
        <v>1341115</v>
      </c>
      <c r="C15" s="4">
        <f t="shared" si="1"/>
        <v>25</v>
      </c>
      <c r="D15" s="4">
        <f t="shared" si="2"/>
        <v>0</v>
      </c>
      <c r="E15" s="5">
        <f t="shared" si="3"/>
        <v>1341140</v>
      </c>
      <c r="F15" s="4">
        <f t="shared" ref="F15:H15" si="53">SUM(F32,F49,F66,F92)</f>
        <v>0</v>
      </c>
      <c r="G15" s="4">
        <f t="shared" si="53"/>
        <v>0</v>
      </c>
      <c r="H15" s="4">
        <f t="shared" si="53"/>
        <v>0</v>
      </c>
      <c r="I15" s="5">
        <f t="shared" si="14"/>
        <v>0</v>
      </c>
      <c r="J15" s="4">
        <f t="shared" ref="J15:L15" si="54">SUM(J32,J49,J66,J92)</f>
        <v>20000</v>
      </c>
      <c r="K15" s="4">
        <f t="shared" si="54"/>
        <v>0</v>
      </c>
      <c r="L15" s="4">
        <f t="shared" si="54"/>
        <v>0</v>
      </c>
      <c r="M15" s="5">
        <f t="shared" si="16"/>
        <v>20000</v>
      </c>
      <c r="N15" s="4">
        <f>SUM(N32,N49,N66,N92)</f>
        <v>6000</v>
      </c>
      <c r="O15" s="4">
        <f>SUM(O32,O49,O66,O92)</f>
        <v>25</v>
      </c>
      <c r="P15" s="4">
        <f>SUM(P32,P49,P66,P92)</f>
        <v>0</v>
      </c>
      <c r="Q15" s="5">
        <f t="shared" si="18"/>
        <v>6025</v>
      </c>
      <c r="R15" s="4">
        <f t="shared" ref="R15:T15" si="55">SUM(R32,R49,R66,R92)</f>
        <v>0</v>
      </c>
      <c r="S15" s="4">
        <f t="shared" si="55"/>
        <v>0</v>
      </c>
      <c r="T15" s="4">
        <f t="shared" si="55"/>
        <v>0</v>
      </c>
      <c r="U15" s="5">
        <f t="shared" si="20"/>
        <v>0</v>
      </c>
      <c r="V15" s="6">
        <f>SUM(V32,V49,V66,V92,B109,C109,I109,J109)</f>
        <v>1315115</v>
      </c>
      <c r="W15" s="4">
        <f>SUM(W32,W49,W66,W92,D109,K109)</f>
        <v>0</v>
      </c>
      <c r="X15" s="4">
        <f>SUM(X32,X49,X66,X92,E109,L109)</f>
        <v>0</v>
      </c>
      <c r="Y15" s="5">
        <f t="shared" si="8"/>
        <v>1315115</v>
      </c>
    </row>
    <row r="16" spans="1:25" ht="15.5" x14ac:dyDescent="0.35">
      <c r="A16" s="3">
        <v>45618</v>
      </c>
      <c r="B16" s="4">
        <f t="shared" ref="B16" si="56">SUM(F16,J16,N16,R16,V16)</f>
        <v>1659821</v>
      </c>
      <c r="C16" s="4">
        <f t="shared" ref="C16" si="57">SUM(G16,K16,O16,S16,W16)</f>
        <v>25</v>
      </c>
      <c r="D16" s="4">
        <f t="shared" ref="D16" si="58">SUM(H16,L16,P16,T16,X16)</f>
        <v>0</v>
      </c>
      <c r="E16" s="5">
        <f t="shared" ref="E16" si="59">SUM(B16:D16)</f>
        <v>1659846</v>
      </c>
      <c r="F16" s="4">
        <f t="shared" ref="F16:H16" si="60">SUM(F33,F50,F67,F93)</f>
        <v>0</v>
      </c>
      <c r="G16" s="4">
        <f t="shared" si="60"/>
        <v>0</v>
      </c>
      <c r="H16" s="4">
        <f t="shared" si="60"/>
        <v>0</v>
      </c>
      <c r="I16" s="5">
        <f t="shared" ref="I16" si="61">SUM(F16:H16)</f>
        <v>0</v>
      </c>
      <c r="J16" s="4">
        <f t="shared" ref="J16:L16" si="62">SUM(J33,J50,J67,J93)</f>
        <v>10000</v>
      </c>
      <c r="K16" s="4">
        <f t="shared" si="62"/>
        <v>0</v>
      </c>
      <c r="L16" s="4">
        <f t="shared" si="62"/>
        <v>0</v>
      </c>
      <c r="M16" s="5">
        <f t="shared" ref="M16" si="63">SUM(J16:L16)</f>
        <v>10000</v>
      </c>
      <c r="N16" s="4">
        <f>SUM(N33,N50,N67,N93)</f>
        <v>6000</v>
      </c>
      <c r="O16" s="4">
        <f t="shared" ref="O16:P16" si="64">SUM(O33,O50,O67,O93)</f>
        <v>25</v>
      </c>
      <c r="P16" s="4">
        <f t="shared" si="64"/>
        <v>0</v>
      </c>
      <c r="Q16" s="5">
        <f t="shared" ref="Q16" si="65">SUM(N16:P16)</f>
        <v>6025</v>
      </c>
      <c r="R16" s="4">
        <f t="shared" ref="R16:T16" si="66">SUM(R33,R50,R67,R93)</f>
        <v>10000</v>
      </c>
      <c r="S16" s="4">
        <f t="shared" si="66"/>
        <v>0</v>
      </c>
      <c r="T16" s="4">
        <f t="shared" si="66"/>
        <v>0</v>
      </c>
      <c r="U16" s="5">
        <f t="shared" ref="U16" si="67">SUM(R16:T16)</f>
        <v>10000</v>
      </c>
      <c r="V16" s="6">
        <f t="shared" ref="V16" si="68">SUM(V33,V50,V67,V93,B110,C110,I110,J110)</f>
        <v>1633821</v>
      </c>
      <c r="W16" s="4">
        <f t="shared" ref="W16" si="69">SUM(W33,W50,W67,W93,D110,K110)</f>
        <v>0</v>
      </c>
      <c r="X16" s="4">
        <f t="shared" ref="X16" si="70">SUM(X33,X50,X67,X93,E110,L110)</f>
        <v>0</v>
      </c>
      <c r="Y16" s="5">
        <f t="shared" ref="Y16" si="71">SUM(V16:X16)</f>
        <v>1633821</v>
      </c>
    </row>
    <row r="17" spans="1:25" ht="16" thickBot="1" x14ac:dyDescent="0.4">
      <c r="A17" s="8"/>
      <c r="B17" s="9"/>
      <c r="C17" s="9"/>
      <c r="D17" s="9"/>
      <c r="E17" s="10"/>
      <c r="F17" s="9"/>
      <c r="G17" s="9"/>
      <c r="H17" s="9"/>
      <c r="I17" s="10"/>
      <c r="J17" s="9"/>
      <c r="K17" s="9"/>
      <c r="L17" s="9"/>
      <c r="M17" s="10"/>
      <c r="N17" s="9"/>
      <c r="O17" s="9"/>
      <c r="P17" s="9"/>
      <c r="Q17" s="10"/>
      <c r="R17" s="9"/>
      <c r="S17" s="9"/>
      <c r="T17" s="9"/>
      <c r="U17" s="10"/>
      <c r="V17" s="9"/>
      <c r="W17" s="9"/>
      <c r="X17" s="9"/>
      <c r="Y17" s="46"/>
    </row>
    <row r="18" spans="1:25" ht="16" thickBot="1" x14ac:dyDescent="0.4">
      <c r="A18" s="102" t="s">
        <v>19</v>
      </c>
      <c r="B18" s="103"/>
      <c r="C18" s="103"/>
      <c r="D18" s="103"/>
      <c r="E18" s="103"/>
      <c r="F18" s="103"/>
      <c r="G18" s="103"/>
      <c r="H18" s="103"/>
      <c r="I18" s="103"/>
      <c r="J18" s="103"/>
      <c r="K18" s="103"/>
      <c r="L18" s="103"/>
      <c r="M18" s="103"/>
      <c r="N18" s="103"/>
      <c r="O18" s="103"/>
      <c r="P18" s="103"/>
      <c r="Q18" s="103"/>
      <c r="R18" s="103"/>
      <c r="S18" s="103"/>
      <c r="T18" s="103"/>
      <c r="U18" s="103"/>
      <c r="V18" s="103"/>
      <c r="W18" s="103"/>
      <c r="X18" s="103"/>
      <c r="Y18" s="104"/>
    </row>
    <row r="19" spans="1:25" ht="15.5" x14ac:dyDescent="0.35">
      <c r="A19" s="98" t="s">
        <v>4</v>
      </c>
      <c r="B19" s="98"/>
      <c r="C19" s="98"/>
      <c r="D19" s="98"/>
      <c r="E19" s="99"/>
      <c r="F19" s="105" t="s">
        <v>7</v>
      </c>
      <c r="G19" s="106"/>
      <c r="H19" s="106"/>
      <c r="I19" s="107"/>
      <c r="J19" s="105" t="s">
        <v>8</v>
      </c>
      <c r="K19" s="106"/>
      <c r="L19" s="106"/>
      <c r="M19" s="107"/>
      <c r="N19" s="105" t="s">
        <v>9</v>
      </c>
      <c r="O19" s="106"/>
      <c r="P19" s="106"/>
      <c r="Q19" s="107"/>
      <c r="R19" s="105" t="s">
        <v>10</v>
      </c>
      <c r="S19" s="106"/>
      <c r="T19" s="106"/>
      <c r="U19" s="107"/>
      <c r="V19" s="105" t="s">
        <v>11</v>
      </c>
      <c r="W19" s="106"/>
      <c r="X19" s="106"/>
      <c r="Y19" s="107"/>
    </row>
    <row r="20" spans="1:25" ht="15.5" x14ac:dyDescent="0.35">
      <c r="A20" s="2" t="s">
        <v>5</v>
      </c>
      <c r="B20" s="22" t="s">
        <v>6</v>
      </c>
      <c r="C20" s="22" t="s">
        <v>2</v>
      </c>
      <c r="D20" s="22" t="s">
        <v>3</v>
      </c>
      <c r="E20" s="25" t="s">
        <v>4</v>
      </c>
      <c r="F20" s="26" t="s">
        <v>6</v>
      </c>
      <c r="G20" s="22" t="s">
        <v>2</v>
      </c>
      <c r="H20" s="22" t="s">
        <v>3</v>
      </c>
      <c r="I20" s="25" t="s">
        <v>4</v>
      </c>
      <c r="J20" s="26" t="s">
        <v>6</v>
      </c>
      <c r="K20" s="22" t="s">
        <v>2</v>
      </c>
      <c r="L20" s="22" t="s">
        <v>3</v>
      </c>
      <c r="M20" s="25" t="s">
        <v>4</v>
      </c>
      <c r="N20" s="26" t="s">
        <v>6</v>
      </c>
      <c r="O20" s="22" t="s">
        <v>2</v>
      </c>
      <c r="P20" s="22" t="s">
        <v>3</v>
      </c>
      <c r="Q20" s="25" t="s">
        <v>4</v>
      </c>
      <c r="R20" s="26" t="s">
        <v>6</v>
      </c>
      <c r="S20" s="22" t="s">
        <v>2</v>
      </c>
      <c r="T20" s="22" t="s">
        <v>3</v>
      </c>
      <c r="U20" s="25" t="s">
        <v>4</v>
      </c>
      <c r="V20" s="26" t="s">
        <v>6</v>
      </c>
      <c r="W20" s="22" t="s">
        <v>2</v>
      </c>
      <c r="X20" s="22" t="s">
        <v>3</v>
      </c>
      <c r="Y20" s="25" t="s">
        <v>4</v>
      </c>
    </row>
    <row r="21" spans="1:25" ht="15.5" x14ac:dyDescent="0.35">
      <c r="A21" s="3">
        <v>45252</v>
      </c>
      <c r="B21" s="4">
        <f t="shared" ref="B21:B27" si="72">SUM(F21,J21,N21,R21,V21)</f>
        <v>132500</v>
      </c>
      <c r="C21" s="4">
        <f t="shared" ref="C21:C32" si="73">SUM(G21,K21,O21,S21,W21)</f>
        <v>0</v>
      </c>
      <c r="D21" s="4">
        <f t="shared" ref="D21:D32" si="74">SUM(H21,L21,P21,T21,X21)</f>
        <v>100000</v>
      </c>
      <c r="E21" s="5">
        <f t="shared" ref="E21:E32" si="75">SUM(B21:D21)</f>
        <v>232500</v>
      </c>
      <c r="F21" s="4">
        <v>100000</v>
      </c>
      <c r="G21" s="4">
        <v>0</v>
      </c>
      <c r="H21" s="4">
        <v>100000</v>
      </c>
      <c r="I21" s="5">
        <f t="shared" ref="I21:I32" si="76">SUM(F21:H21)</f>
        <v>200000</v>
      </c>
      <c r="J21" s="4">
        <v>12500</v>
      </c>
      <c r="K21" s="4">
        <v>0</v>
      </c>
      <c r="L21" s="4">
        <v>0</v>
      </c>
      <c r="M21" s="5">
        <f t="shared" ref="M21:M32" si="77">SUM(J21:L21)</f>
        <v>12500</v>
      </c>
      <c r="N21" s="4">
        <v>5000</v>
      </c>
      <c r="O21" s="4">
        <v>0</v>
      </c>
      <c r="P21" s="4">
        <v>0</v>
      </c>
      <c r="Q21" s="5">
        <f t="shared" ref="Q21:Q32" si="78">SUM(N21:P21)</f>
        <v>5000</v>
      </c>
      <c r="R21" s="4">
        <v>0</v>
      </c>
      <c r="S21" s="4">
        <v>0</v>
      </c>
      <c r="T21" s="4">
        <v>0</v>
      </c>
      <c r="U21" s="5">
        <f t="shared" ref="U21:U32" si="79">SUM(R21:T21)</f>
        <v>0</v>
      </c>
      <c r="V21" s="4">
        <v>15000</v>
      </c>
      <c r="W21" s="4">
        <v>0</v>
      </c>
      <c r="X21" s="4">
        <v>0</v>
      </c>
      <c r="Y21" s="5">
        <f t="shared" ref="Y21:Y32" si="80">SUM(V21:X21)</f>
        <v>15000</v>
      </c>
    </row>
    <row r="22" spans="1:25" ht="15.5" x14ac:dyDescent="0.35">
      <c r="A22" s="3">
        <v>45282</v>
      </c>
      <c r="B22" s="4">
        <f t="shared" si="72"/>
        <v>21000</v>
      </c>
      <c r="C22" s="4">
        <f t="shared" si="73"/>
        <v>0</v>
      </c>
      <c r="D22" s="4">
        <f t="shared" si="74"/>
        <v>0</v>
      </c>
      <c r="E22" s="5">
        <f t="shared" si="75"/>
        <v>21000</v>
      </c>
      <c r="F22" s="4">
        <v>0</v>
      </c>
      <c r="G22" s="4">
        <v>0</v>
      </c>
      <c r="H22" s="4">
        <v>0</v>
      </c>
      <c r="I22" s="5">
        <f t="shared" si="76"/>
        <v>0</v>
      </c>
      <c r="J22" s="4">
        <v>16000</v>
      </c>
      <c r="K22" s="4">
        <v>0</v>
      </c>
      <c r="L22" s="4">
        <v>0</v>
      </c>
      <c r="M22" s="5">
        <f t="shared" si="77"/>
        <v>16000</v>
      </c>
      <c r="N22" s="4">
        <v>0</v>
      </c>
      <c r="O22" s="4">
        <v>0</v>
      </c>
      <c r="P22" s="4">
        <v>0</v>
      </c>
      <c r="Q22" s="5">
        <f t="shared" si="78"/>
        <v>0</v>
      </c>
      <c r="R22" s="4">
        <v>0</v>
      </c>
      <c r="S22" s="4">
        <v>0</v>
      </c>
      <c r="T22" s="4">
        <v>0</v>
      </c>
      <c r="U22" s="5">
        <f t="shared" si="79"/>
        <v>0</v>
      </c>
      <c r="V22" s="4">
        <v>5000</v>
      </c>
      <c r="W22" s="4">
        <v>0</v>
      </c>
      <c r="X22" s="4">
        <v>0</v>
      </c>
      <c r="Y22" s="5">
        <f t="shared" si="80"/>
        <v>5000</v>
      </c>
    </row>
    <row r="23" spans="1:25" ht="15.5" x14ac:dyDescent="0.35">
      <c r="A23" s="3">
        <v>45313</v>
      </c>
      <c r="B23" s="4">
        <f t="shared" si="72"/>
        <v>119904</v>
      </c>
      <c r="C23" s="4">
        <f t="shared" si="73"/>
        <v>0</v>
      </c>
      <c r="D23" s="4">
        <f t="shared" si="74"/>
        <v>20000</v>
      </c>
      <c r="E23" s="5">
        <f t="shared" si="75"/>
        <v>139904</v>
      </c>
      <c r="F23" s="4">
        <v>0</v>
      </c>
      <c r="G23" s="4">
        <v>0</v>
      </c>
      <c r="H23" s="4">
        <v>0</v>
      </c>
      <c r="I23" s="5">
        <f t="shared" si="76"/>
        <v>0</v>
      </c>
      <c r="J23" s="4">
        <v>43504</v>
      </c>
      <c r="K23" s="4">
        <v>0</v>
      </c>
      <c r="L23" s="4">
        <v>20000</v>
      </c>
      <c r="M23" s="5">
        <f t="shared" si="77"/>
        <v>63504</v>
      </c>
      <c r="N23" s="4">
        <v>12000</v>
      </c>
      <c r="O23" s="4">
        <v>0</v>
      </c>
      <c r="P23" s="4">
        <v>0</v>
      </c>
      <c r="Q23" s="5">
        <f t="shared" si="78"/>
        <v>12000</v>
      </c>
      <c r="R23" s="4">
        <v>0</v>
      </c>
      <c r="S23" s="4">
        <v>0</v>
      </c>
      <c r="T23" s="4">
        <v>0</v>
      </c>
      <c r="U23" s="5">
        <f t="shared" si="79"/>
        <v>0</v>
      </c>
      <c r="V23" s="4">
        <v>64400</v>
      </c>
      <c r="W23" s="4">
        <v>0</v>
      </c>
      <c r="X23" s="4">
        <v>0</v>
      </c>
      <c r="Y23" s="5">
        <f t="shared" si="80"/>
        <v>64400</v>
      </c>
    </row>
    <row r="24" spans="1:25" ht="15.5" x14ac:dyDescent="0.35">
      <c r="A24" s="3">
        <v>45344</v>
      </c>
      <c r="B24" s="4">
        <f t="shared" si="72"/>
        <v>64800</v>
      </c>
      <c r="C24" s="4">
        <f t="shared" si="73"/>
        <v>0</v>
      </c>
      <c r="D24" s="4">
        <f t="shared" si="74"/>
        <v>50000</v>
      </c>
      <c r="E24" s="5">
        <f t="shared" si="75"/>
        <v>114800</v>
      </c>
      <c r="F24" s="4">
        <v>20000</v>
      </c>
      <c r="G24" s="4">
        <v>0</v>
      </c>
      <c r="H24" s="4">
        <v>50000</v>
      </c>
      <c r="I24" s="5">
        <f t="shared" si="76"/>
        <v>70000</v>
      </c>
      <c r="J24" s="4">
        <v>15000</v>
      </c>
      <c r="K24" s="4">
        <v>0</v>
      </c>
      <c r="L24" s="4">
        <v>0</v>
      </c>
      <c r="M24" s="5">
        <f t="shared" si="77"/>
        <v>15000</v>
      </c>
      <c r="N24" s="4">
        <v>4000</v>
      </c>
      <c r="O24" s="4">
        <v>0</v>
      </c>
      <c r="P24" s="4">
        <v>0</v>
      </c>
      <c r="Q24" s="5">
        <f t="shared" si="78"/>
        <v>4000</v>
      </c>
      <c r="R24" s="4">
        <v>0</v>
      </c>
      <c r="S24" s="4">
        <v>0</v>
      </c>
      <c r="T24" s="4">
        <v>0</v>
      </c>
      <c r="U24" s="5">
        <f t="shared" si="79"/>
        <v>0</v>
      </c>
      <c r="V24" s="4">
        <v>25800</v>
      </c>
      <c r="W24" s="4">
        <v>0</v>
      </c>
      <c r="X24" s="4">
        <v>0</v>
      </c>
      <c r="Y24" s="5">
        <f t="shared" si="80"/>
        <v>25800</v>
      </c>
    </row>
    <row r="25" spans="1:25" ht="15.5" x14ac:dyDescent="0.35">
      <c r="A25" s="3">
        <v>45373</v>
      </c>
      <c r="B25" s="4">
        <f t="shared" si="72"/>
        <v>79820</v>
      </c>
      <c r="C25" s="4">
        <f t="shared" si="73"/>
        <v>0</v>
      </c>
      <c r="D25" s="4">
        <f t="shared" si="74"/>
        <v>20</v>
      </c>
      <c r="E25" s="5">
        <f t="shared" si="75"/>
        <v>79840</v>
      </c>
      <c r="F25" s="4">
        <v>0</v>
      </c>
      <c r="G25" s="4">
        <v>0</v>
      </c>
      <c r="H25" s="4">
        <v>0</v>
      </c>
      <c r="I25" s="5">
        <f t="shared" si="76"/>
        <v>0</v>
      </c>
      <c r="J25" s="4">
        <v>12520</v>
      </c>
      <c r="K25" s="4">
        <v>0</v>
      </c>
      <c r="L25" s="4">
        <v>20</v>
      </c>
      <c r="M25" s="5">
        <f t="shared" si="77"/>
        <v>12540</v>
      </c>
      <c r="N25" s="4">
        <v>6000</v>
      </c>
      <c r="O25" s="4">
        <v>0</v>
      </c>
      <c r="P25" s="4">
        <v>0</v>
      </c>
      <c r="Q25" s="5">
        <f t="shared" si="78"/>
        <v>6000</v>
      </c>
      <c r="R25" s="4">
        <v>0</v>
      </c>
      <c r="S25" s="4">
        <v>0</v>
      </c>
      <c r="T25" s="4">
        <v>0</v>
      </c>
      <c r="U25" s="5">
        <f t="shared" si="79"/>
        <v>0</v>
      </c>
      <c r="V25" s="4">
        <v>61300</v>
      </c>
      <c r="W25" s="4">
        <v>0</v>
      </c>
      <c r="X25" s="4">
        <v>0</v>
      </c>
      <c r="Y25" s="5">
        <f t="shared" si="80"/>
        <v>61300</v>
      </c>
    </row>
    <row r="26" spans="1:25" ht="15.5" x14ac:dyDescent="0.35">
      <c r="A26" s="3">
        <v>45404</v>
      </c>
      <c r="B26" s="4">
        <f t="shared" si="72"/>
        <v>156800</v>
      </c>
      <c r="C26" s="4">
        <f t="shared" si="73"/>
        <v>0</v>
      </c>
      <c r="D26" s="4">
        <f t="shared" si="74"/>
        <v>0</v>
      </c>
      <c r="E26" s="5">
        <f t="shared" si="75"/>
        <v>156800</v>
      </c>
      <c r="F26" s="4">
        <v>55000</v>
      </c>
      <c r="G26" s="4">
        <v>0</v>
      </c>
      <c r="H26" s="4">
        <v>0</v>
      </c>
      <c r="I26" s="5">
        <f t="shared" si="76"/>
        <v>55000</v>
      </c>
      <c r="J26" s="4">
        <v>50000</v>
      </c>
      <c r="K26" s="4">
        <v>0</v>
      </c>
      <c r="L26" s="4">
        <v>0</v>
      </c>
      <c r="M26" s="5">
        <f t="shared" si="77"/>
        <v>50000</v>
      </c>
      <c r="N26" s="4">
        <v>4000</v>
      </c>
      <c r="O26" s="4">
        <v>0</v>
      </c>
      <c r="P26" s="4">
        <v>0</v>
      </c>
      <c r="Q26" s="5">
        <f t="shared" si="78"/>
        <v>4000</v>
      </c>
      <c r="R26" s="4">
        <v>0</v>
      </c>
      <c r="S26" s="4">
        <v>0</v>
      </c>
      <c r="T26" s="4">
        <v>0</v>
      </c>
      <c r="U26" s="5">
        <f t="shared" si="79"/>
        <v>0</v>
      </c>
      <c r="V26" s="4">
        <v>47800</v>
      </c>
      <c r="W26" s="4">
        <v>0</v>
      </c>
      <c r="X26" s="4">
        <v>0</v>
      </c>
      <c r="Y26" s="5">
        <f t="shared" si="80"/>
        <v>47800</v>
      </c>
    </row>
    <row r="27" spans="1:25" ht="15.5" x14ac:dyDescent="0.35">
      <c r="A27" s="3">
        <v>45434</v>
      </c>
      <c r="B27" s="4">
        <f t="shared" si="72"/>
        <v>33109</v>
      </c>
      <c r="C27" s="4">
        <f t="shared" si="73"/>
        <v>0</v>
      </c>
      <c r="D27" s="4">
        <f t="shared" si="74"/>
        <v>7500</v>
      </c>
      <c r="E27" s="5">
        <f t="shared" si="75"/>
        <v>40609</v>
      </c>
      <c r="F27" s="4">
        <v>309</v>
      </c>
      <c r="G27" s="4">
        <v>0</v>
      </c>
      <c r="H27" s="4">
        <v>0</v>
      </c>
      <c r="I27" s="5">
        <f t="shared" si="76"/>
        <v>309</v>
      </c>
      <c r="J27" s="4">
        <v>12500</v>
      </c>
      <c r="K27" s="4">
        <v>0</v>
      </c>
      <c r="L27" s="4">
        <v>7500</v>
      </c>
      <c r="M27" s="5">
        <f t="shared" si="77"/>
        <v>20000</v>
      </c>
      <c r="N27" s="4">
        <v>3000</v>
      </c>
      <c r="O27" s="4">
        <v>0</v>
      </c>
      <c r="P27" s="4">
        <v>0</v>
      </c>
      <c r="Q27" s="5">
        <f t="shared" si="78"/>
        <v>3000</v>
      </c>
      <c r="R27" s="4">
        <v>0</v>
      </c>
      <c r="S27" s="4">
        <v>0</v>
      </c>
      <c r="T27" s="4">
        <v>0</v>
      </c>
      <c r="U27" s="5">
        <f t="shared" si="79"/>
        <v>0</v>
      </c>
      <c r="V27" s="4">
        <v>17300</v>
      </c>
      <c r="W27" s="4">
        <v>0</v>
      </c>
      <c r="X27" s="4">
        <v>0</v>
      </c>
      <c r="Y27" s="5">
        <f t="shared" si="80"/>
        <v>17300</v>
      </c>
    </row>
    <row r="28" spans="1:25" ht="15.5" x14ac:dyDescent="0.35">
      <c r="A28" s="3">
        <v>45465</v>
      </c>
      <c r="B28" s="4">
        <f t="shared" ref="B28:B33" si="81">SUM(F28,J28,N28,R28,V28)</f>
        <v>46680</v>
      </c>
      <c r="C28" s="4">
        <f t="shared" si="73"/>
        <v>0</v>
      </c>
      <c r="D28" s="4">
        <f t="shared" si="74"/>
        <v>7500</v>
      </c>
      <c r="E28" s="5">
        <f t="shared" si="75"/>
        <v>54180</v>
      </c>
      <c r="F28" s="4">
        <v>0</v>
      </c>
      <c r="G28" s="4">
        <v>0</v>
      </c>
      <c r="H28" s="4">
        <v>0</v>
      </c>
      <c r="I28" s="5">
        <f t="shared" si="76"/>
        <v>0</v>
      </c>
      <c r="J28" s="4">
        <v>12500</v>
      </c>
      <c r="K28" s="4">
        <v>0</v>
      </c>
      <c r="L28" s="4">
        <v>7500</v>
      </c>
      <c r="M28" s="5">
        <f t="shared" si="77"/>
        <v>20000</v>
      </c>
      <c r="N28" s="4">
        <v>3000</v>
      </c>
      <c r="O28" s="4">
        <v>0</v>
      </c>
      <c r="P28" s="4">
        <v>0</v>
      </c>
      <c r="Q28" s="5">
        <f t="shared" si="78"/>
        <v>3000</v>
      </c>
      <c r="R28" s="4">
        <v>0</v>
      </c>
      <c r="S28" s="4">
        <v>0</v>
      </c>
      <c r="T28" s="4">
        <v>0</v>
      </c>
      <c r="U28" s="5">
        <f t="shared" si="79"/>
        <v>0</v>
      </c>
      <c r="V28" s="4">
        <v>31180</v>
      </c>
      <c r="W28" s="4">
        <v>0</v>
      </c>
      <c r="X28" s="4">
        <v>0</v>
      </c>
      <c r="Y28" s="5">
        <f t="shared" si="80"/>
        <v>31180</v>
      </c>
    </row>
    <row r="29" spans="1:25" ht="15.5" x14ac:dyDescent="0.35">
      <c r="A29" s="3">
        <v>45495</v>
      </c>
      <c r="B29" s="4">
        <f t="shared" si="81"/>
        <v>81260</v>
      </c>
      <c r="C29" s="4">
        <f t="shared" si="73"/>
        <v>0</v>
      </c>
      <c r="D29" s="4">
        <f t="shared" si="74"/>
        <v>20</v>
      </c>
      <c r="E29" s="5">
        <f t="shared" si="75"/>
        <v>81280</v>
      </c>
      <c r="F29" s="4">
        <v>0</v>
      </c>
      <c r="G29" s="4">
        <v>0</v>
      </c>
      <c r="H29" s="4">
        <v>0</v>
      </c>
      <c r="I29" s="5">
        <f t="shared" si="76"/>
        <v>0</v>
      </c>
      <c r="J29" s="4">
        <v>7520</v>
      </c>
      <c r="K29" s="4">
        <v>0</v>
      </c>
      <c r="L29" s="4">
        <v>20</v>
      </c>
      <c r="M29" s="5">
        <f t="shared" si="77"/>
        <v>7540</v>
      </c>
      <c r="N29" s="4">
        <v>3000</v>
      </c>
      <c r="O29" s="4">
        <v>0</v>
      </c>
      <c r="P29" s="4">
        <v>0</v>
      </c>
      <c r="Q29" s="5">
        <f t="shared" si="78"/>
        <v>3000</v>
      </c>
      <c r="R29" s="4">
        <v>0</v>
      </c>
      <c r="S29" s="4">
        <v>0</v>
      </c>
      <c r="T29" s="4">
        <v>0</v>
      </c>
      <c r="U29" s="5">
        <f t="shared" si="79"/>
        <v>0</v>
      </c>
      <c r="V29" s="4">
        <v>70740</v>
      </c>
      <c r="W29" s="4">
        <v>0</v>
      </c>
      <c r="X29" s="4">
        <v>0</v>
      </c>
      <c r="Y29" s="5">
        <f t="shared" si="80"/>
        <v>70740</v>
      </c>
    </row>
    <row r="30" spans="1:25" ht="15.5" x14ac:dyDescent="0.35">
      <c r="A30" s="3">
        <v>45526</v>
      </c>
      <c r="B30" s="4">
        <f t="shared" si="81"/>
        <v>44300</v>
      </c>
      <c r="C30" s="4">
        <f t="shared" si="73"/>
        <v>0</v>
      </c>
      <c r="D30" s="4">
        <f t="shared" si="74"/>
        <v>0</v>
      </c>
      <c r="E30" s="5">
        <f t="shared" si="75"/>
        <v>44300</v>
      </c>
      <c r="F30" s="4">
        <v>0</v>
      </c>
      <c r="G30" s="4">
        <v>0</v>
      </c>
      <c r="H30" s="4">
        <v>0</v>
      </c>
      <c r="I30" s="5">
        <f t="shared" si="76"/>
        <v>0</v>
      </c>
      <c r="J30" s="4">
        <v>12500</v>
      </c>
      <c r="K30" s="4">
        <v>0</v>
      </c>
      <c r="L30" s="4">
        <v>0</v>
      </c>
      <c r="M30" s="5">
        <f t="shared" si="77"/>
        <v>12500</v>
      </c>
      <c r="N30" s="4">
        <v>4000</v>
      </c>
      <c r="O30" s="4">
        <v>0</v>
      </c>
      <c r="P30" s="4">
        <v>0</v>
      </c>
      <c r="Q30" s="5">
        <f t="shared" si="78"/>
        <v>4000</v>
      </c>
      <c r="R30" s="4">
        <v>0</v>
      </c>
      <c r="S30" s="4">
        <v>0</v>
      </c>
      <c r="T30" s="4">
        <v>0</v>
      </c>
      <c r="U30" s="5">
        <f t="shared" si="79"/>
        <v>0</v>
      </c>
      <c r="V30" s="4">
        <v>27800</v>
      </c>
      <c r="W30" s="4">
        <v>0</v>
      </c>
      <c r="X30" s="4">
        <v>0</v>
      </c>
      <c r="Y30" s="5">
        <f t="shared" si="80"/>
        <v>27800</v>
      </c>
    </row>
    <row r="31" spans="1:25" ht="15.5" x14ac:dyDescent="0.35">
      <c r="A31" s="3">
        <v>45557</v>
      </c>
      <c r="B31" s="4">
        <f t="shared" si="81"/>
        <v>29780</v>
      </c>
      <c r="C31" s="4">
        <f t="shared" si="73"/>
        <v>0</v>
      </c>
      <c r="D31" s="4">
        <f t="shared" si="74"/>
        <v>0</v>
      </c>
      <c r="E31" s="5">
        <f t="shared" si="75"/>
        <v>29780</v>
      </c>
      <c r="F31" s="4">
        <v>40</v>
      </c>
      <c r="G31" s="4">
        <v>0</v>
      </c>
      <c r="H31" s="4">
        <v>0</v>
      </c>
      <c r="I31" s="5">
        <f t="shared" si="76"/>
        <v>40</v>
      </c>
      <c r="J31" s="4">
        <v>5000</v>
      </c>
      <c r="K31" s="4">
        <v>0</v>
      </c>
      <c r="L31" s="4">
        <v>0</v>
      </c>
      <c r="M31" s="5">
        <f t="shared" si="77"/>
        <v>5000</v>
      </c>
      <c r="N31" s="4">
        <v>3000</v>
      </c>
      <c r="O31" s="4">
        <v>0</v>
      </c>
      <c r="P31" s="4">
        <v>0</v>
      </c>
      <c r="Q31" s="5">
        <f t="shared" si="78"/>
        <v>3000</v>
      </c>
      <c r="R31" s="4">
        <v>0</v>
      </c>
      <c r="S31" s="4">
        <v>0</v>
      </c>
      <c r="T31" s="4">
        <v>0</v>
      </c>
      <c r="U31" s="5">
        <f t="shared" si="79"/>
        <v>0</v>
      </c>
      <c r="V31" s="4">
        <v>21740</v>
      </c>
      <c r="W31" s="4">
        <v>0</v>
      </c>
      <c r="X31" s="4">
        <v>0</v>
      </c>
      <c r="Y31" s="5">
        <f t="shared" si="80"/>
        <v>21740</v>
      </c>
    </row>
    <row r="32" spans="1:25" ht="15.5" x14ac:dyDescent="0.35">
      <c r="A32" s="3">
        <v>45587</v>
      </c>
      <c r="B32" s="4">
        <f t="shared" si="81"/>
        <v>59740</v>
      </c>
      <c r="C32" s="4">
        <f t="shared" si="73"/>
        <v>25</v>
      </c>
      <c r="D32" s="4">
        <f t="shared" si="74"/>
        <v>0</v>
      </c>
      <c r="E32" s="5">
        <f t="shared" si="75"/>
        <v>59765</v>
      </c>
      <c r="F32" s="4">
        <v>0</v>
      </c>
      <c r="G32" s="4">
        <v>0</v>
      </c>
      <c r="H32" s="4">
        <v>0</v>
      </c>
      <c r="I32" s="5">
        <f t="shared" si="76"/>
        <v>0</v>
      </c>
      <c r="J32" s="4">
        <v>20000</v>
      </c>
      <c r="K32" s="4">
        <v>0</v>
      </c>
      <c r="L32" s="4">
        <v>0</v>
      </c>
      <c r="M32" s="5">
        <f t="shared" si="77"/>
        <v>20000</v>
      </c>
      <c r="N32" s="4">
        <v>6000</v>
      </c>
      <c r="O32" s="4">
        <v>25</v>
      </c>
      <c r="P32" s="4">
        <v>0</v>
      </c>
      <c r="Q32" s="5">
        <f t="shared" si="78"/>
        <v>6025</v>
      </c>
      <c r="R32" s="4">
        <v>0</v>
      </c>
      <c r="S32" s="4">
        <v>0</v>
      </c>
      <c r="T32" s="4">
        <v>0</v>
      </c>
      <c r="U32" s="5">
        <f t="shared" si="79"/>
        <v>0</v>
      </c>
      <c r="V32" s="4">
        <v>33740</v>
      </c>
      <c r="W32" s="4">
        <v>0</v>
      </c>
      <c r="X32" s="4">
        <v>0</v>
      </c>
      <c r="Y32" s="5">
        <f t="shared" si="80"/>
        <v>33740</v>
      </c>
    </row>
    <row r="33" spans="1:25" ht="15.5" x14ac:dyDescent="0.35">
      <c r="A33" s="3">
        <v>45618</v>
      </c>
      <c r="B33" s="4">
        <f t="shared" si="81"/>
        <v>44150</v>
      </c>
      <c r="C33" s="4">
        <f t="shared" ref="C33" si="82">SUM(G33,K33,O33,S33,W33)</f>
        <v>25</v>
      </c>
      <c r="D33" s="4">
        <f t="shared" ref="D33" si="83">SUM(H33,L33,P33,T33,X33)</f>
        <v>0</v>
      </c>
      <c r="E33" s="5">
        <f t="shared" ref="E33" si="84">SUM(B33:D33)</f>
        <v>44175</v>
      </c>
      <c r="F33" s="4">
        <v>0</v>
      </c>
      <c r="G33" s="4">
        <v>0</v>
      </c>
      <c r="H33" s="4">
        <v>0</v>
      </c>
      <c r="I33" s="5">
        <f t="shared" ref="I33" si="85">SUM(F33:H33)</f>
        <v>0</v>
      </c>
      <c r="J33" s="4">
        <v>10000</v>
      </c>
      <c r="K33" s="4">
        <v>0</v>
      </c>
      <c r="L33" s="4">
        <v>0</v>
      </c>
      <c r="M33" s="5">
        <f t="shared" ref="M33" si="86">SUM(J33:L33)</f>
        <v>10000</v>
      </c>
      <c r="N33" s="4">
        <v>6000</v>
      </c>
      <c r="O33" s="4">
        <v>25</v>
      </c>
      <c r="P33" s="4">
        <v>0</v>
      </c>
      <c r="Q33" s="5">
        <f t="shared" ref="Q33" si="87">SUM(N33:P33)</f>
        <v>6025</v>
      </c>
      <c r="R33" s="4">
        <v>0</v>
      </c>
      <c r="S33" s="4">
        <v>0</v>
      </c>
      <c r="T33" s="4">
        <v>0</v>
      </c>
      <c r="U33" s="5">
        <f t="shared" ref="U33" si="88">SUM(R33:T33)</f>
        <v>0</v>
      </c>
      <c r="V33" s="4">
        <v>28150</v>
      </c>
      <c r="W33" s="4">
        <v>0</v>
      </c>
      <c r="X33" s="4">
        <v>0</v>
      </c>
      <c r="Y33" s="5">
        <f t="shared" ref="Y33" si="89">SUM(V33:X33)</f>
        <v>28150</v>
      </c>
    </row>
    <row r="34" spans="1:25" ht="16" thickBot="1" x14ac:dyDescent="0.4">
      <c r="A34" s="8"/>
      <c r="B34" s="9"/>
      <c r="C34" s="9"/>
      <c r="D34" s="9"/>
      <c r="E34" s="10"/>
      <c r="F34" s="9"/>
      <c r="G34" s="9"/>
      <c r="H34" s="9"/>
      <c r="I34" s="10"/>
      <c r="J34" s="9"/>
      <c r="K34" s="9"/>
      <c r="L34" s="9"/>
      <c r="M34" s="10"/>
      <c r="N34" s="9"/>
      <c r="O34" s="9"/>
      <c r="P34" s="9"/>
      <c r="Q34" s="10"/>
      <c r="R34" s="9"/>
      <c r="S34" s="9"/>
      <c r="T34" s="9"/>
      <c r="U34" s="10"/>
      <c r="V34" s="9"/>
      <c r="W34" s="9"/>
      <c r="X34" s="9"/>
      <c r="Y34" s="46"/>
    </row>
    <row r="35" spans="1:25" ht="16" thickBot="1" x14ac:dyDescent="0.4">
      <c r="A35" s="102" t="s">
        <v>20</v>
      </c>
      <c r="B35" s="103"/>
      <c r="C35" s="103"/>
      <c r="D35" s="103"/>
      <c r="E35" s="103"/>
      <c r="F35" s="103"/>
      <c r="G35" s="103"/>
      <c r="H35" s="103"/>
      <c r="I35" s="103"/>
      <c r="J35" s="103"/>
      <c r="K35" s="103"/>
      <c r="L35" s="103"/>
      <c r="M35" s="103"/>
      <c r="N35" s="103"/>
      <c r="O35" s="103"/>
      <c r="P35" s="103"/>
      <c r="Q35" s="103"/>
      <c r="R35" s="103"/>
      <c r="S35" s="103"/>
      <c r="T35" s="103"/>
      <c r="U35" s="103"/>
      <c r="V35" s="103"/>
      <c r="W35" s="103"/>
      <c r="X35" s="103"/>
      <c r="Y35" s="104"/>
    </row>
    <row r="36" spans="1:25" ht="15.5" x14ac:dyDescent="0.35">
      <c r="A36" s="98" t="s">
        <v>4</v>
      </c>
      <c r="B36" s="98"/>
      <c r="C36" s="98"/>
      <c r="D36" s="98"/>
      <c r="E36" s="99"/>
      <c r="F36" s="98" t="s">
        <v>7</v>
      </c>
      <c r="G36" s="98"/>
      <c r="H36" s="98"/>
      <c r="I36" s="99"/>
      <c r="J36" s="98" t="s">
        <v>8</v>
      </c>
      <c r="K36" s="98"/>
      <c r="L36" s="98"/>
      <c r="M36" s="99"/>
      <c r="N36" s="98" t="s">
        <v>9</v>
      </c>
      <c r="O36" s="98"/>
      <c r="P36" s="98"/>
      <c r="Q36" s="99"/>
      <c r="R36" s="98" t="s">
        <v>10</v>
      </c>
      <c r="S36" s="98"/>
      <c r="T36" s="98"/>
      <c r="U36" s="99"/>
      <c r="V36" s="101" t="s">
        <v>11</v>
      </c>
      <c r="W36" s="98"/>
      <c r="X36" s="98"/>
      <c r="Y36" s="99"/>
    </row>
    <row r="37" spans="1:25" ht="15.5" x14ac:dyDescent="0.35">
      <c r="A37" s="2" t="s">
        <v>5</v>
      </c>
      <c r="B37" s="22" t="s">
        <v>6</v>
      </c>
      <c r="C37" s="22" t="s">
        <v>2</v>
      </c>
      <c r="D37" s="22" t="s">
        <v>3</v>
      </c>
      <c r="E37" s="25" t="s">
        <v>4</v>
      </c>
      <c r="F37" s="22" t="s">
        <v>6</v>
      </c>
      <c r="G37" s="22" t="s">
        <v>2</v>
      </c>
      <c r="H37" s="22" t="s">
        <v>3</v>
      </c>
      <c r="I37" s="25" t="s">
        <v>4</v>
      </c>
      <c r="J37" s="22" t="s">
        <v>6</v>
      </c>
      <c r="K37" s="22" t="s">
        <v>2</v>
      </c>
      <c r="L37" s="22" t="s">
        <v>3</v>
      </c>
      <c r="M37" s="25" t="s">
        <v>4</v>
      </c>
      <c r="N37" s="22" t="s">
        <v>6</v>
      </c>
      <c r="O37" s="22" t="s">
        <v>2</v>
      </c>
      <c r="P37" s="22" t="s">
        <v>3</v>
      </c>
      <c r="Q37" s="25" t="s">
        <v>4</v>
      </c>
      <c r="R37" s="22" t="s">
        <v>6</v>
      </c>
      <c r="S37" s="22" t="s">
        <v>2</v>
      </c>
      <c r="T37" s="22" t="s">
        <v>3</v>
      </c>
      <c r="U37" s="25" t="s">
        <v>4</v>
      </c>
      <c r="V37" s="26" t="s">
        <v>6</v>
      </c>
      <c r="W37" s="22" t="s">
        <v>2</v>
      </c>
      <c r="X37" s="22" t="s">
        <v>3</v>
      </c>
      <c r="Y37" s="25" t="s">
        <v>4</v>
      </c>
    </row>
    <row r="38" spans="1:25" ht="15.5" x14ac:dyDescent="0.35">
      <c r="A38" s="3">
        <v>45252</v>
      </c>
      <c r="B38" s="4">
        <f t="shared" ref="B38:B49" si="90">SUM(F38,J38,N38,R38,V38)</f>
        <v>35993</v>
      </c>
      <c r="C38" s="4">
        <f t="shared" ref="C38:C49" si="91">SUM(G38,K38,O38,S38,W38)</f>
        <v>0</v>
      </c>
      <c r="D38" s="4">
        <f t="shared" ref="D38:D49" si="92">SUM(H38,L38,P38,T38,X38)</f>
        <v>2950</v>
      </c>
      <c r="E38" s="5">
        <f t="shared" ref="E38:E49" si="93">SUM(B38:D38)</f>
        <v>38943</v>
      </c>
      <c r="F38" s="4">
        <v>0</v>
      </c>
      <c r="G38" s="4">
        <v>0</v>
      </c>
      <c r="H38" s="4">
        <v>0</v>
      </c>
      <c r="I38" s="5">
        <f t="shared" ref="I38:I49" si="94">SUM(F38:H38)</f>
        <v>0</v>
      </c>
      <c r="J38" s="4">
        <v>0</v>
      </c>
      <c r="K38" s="4">
        <v>0</v>
      </c>
      <c r="L38" s="4">
        <v>0</v>
      </c>
      <c r="M38" s="5">
        <f t="shared" ref="M38:M49" si="95">SUM(J38:L38)</f>
        <v>0</v>
      </c>
      <c r="N38" s="4">
        <v>7633</v>
      </c>
      <c r="O38" s="4">
        <v>0</v>
      </c>
      <c r="P38" s="4">
        <v>2950</v>
      </c>
      <c r="Q38" s="5">
        <f t="shared" ref="Q38:Q49" si="96">SUM(N38:P38)</f>
        <v>10583</v>
      </c>
      <c r="R38" s="4">
        <v>28360</v>
      </c>
      <c r="S38" s="4">
        <v>0</v>
      </c>
      <c r="T38" s="4">
        <v>0</v>
      </c>
      <c r="U38" s="5">
        <f t="shared" ref="U38:U49" si="97">SUM(R38:T38)</f>
        <v>28360</v>
      </c>
      <c r="V38" s="4">
        <v>0</v>
      </c>
      <c r="W38" s="4">
        <v>0</v>
      </c>
      <c r="X38" s="4">
        <v>0</v>
      </c>
      <c r="Y38" s="12">
        <v>0</v>
      </c>
    </row>
    <row r="39" spans="1:25" ht="15.5" x14ac:dyDescent="0.35">
      <c r="A39" s="3">
        <v>45282</v>
      </c>
      <c r="B39" s="4">
        <f t="shared" si="90"/>
        <v>6460</v>
      </c>
      <c r="C39" s="4">
        <f t="shared" si="91"/>
        <v>0</v>
      </c>
      <c r="D39" s="4">
        <f t="shared" si="92"/>
        <v>0</v>
      </c>
      <c r="E39" s="5">
        <f t="shared" si="93"/>
        <v>6460</v>
      </c>
      <c r="F39" s="4">
        <v>0</v>
      </c>
      <c r="G39" s="4">
        <v>0</v>
      </c>
      <c r="H39" s="4">
        <v>0</v>
      </c>
      <c r="I39" s="5">
        <f t="shared" si="94"/>
        <v>0</v>
      </c>
      <c r="J39" s="4">
        <v>0</v>
      </c>
      <c r="K39" s="4">
        <v>0</v>
      </c>
      <c r="L39" s="4">
        <v>0</v>
      </c>
      <c r="M39" s="5">
        <f t="shared" si="95"/>
        <v>0</v>
      </c>
      <c r="N39" s="4">
        <v>0</v>
      </c>
      <c r="O39" s="4">
        <v>0</v>
      </c>
      <c r="P39" s="4">
        <v>0</v>
      </c>
      <c r="Q39" s="5">
        <f t="shared" si="96"/>
        <v>0</v>
      </c>
      <c r="R39" s="4">
        <v>5217</v>
      </c>
      <c r="S39" s="4">
        <v>0</v>
      </c>
      <c r="T39" s="4">
        <v>0</v>
      </c>
      <c r="U39" s="5">
        <f t="shared" si="97"/>
        <v>5217</v>
      </c>
      <c r="V39" s="4">
        <v>1243</v>
      </c>
      <c r="W39" s="4">
        <v>0</v>
      </c>
      <c r="X39" s="4">
        <v>0</v>
      </c>
      <c r="Y39" s="12">
        <v>0</v>
      </c>
    </row>
    <row r="40" spans="1:25" ht="15.5" x14ac:dyDescent="0.35">
      <c r="A40" s="3">
        <v>45313</v>
      </c>
      <c r="B40" s="4">
        <f t="shared" si="90"/>
        <v>0</v>
      </c>
      <c r="C40" s="4">
        <f t="shared" si="91"/>
        <v>0</v>
      </c>
      <c r="D40" s="4">
        <f t="shared" si="92"/>
        <v>0</v>
      </c>
      <c r="E40" s="5">
        <f t="shared" si="93"/>
        <v>0</v>
      </c>
      <c r="F40" s="4">
        <v>0</v>
      </c>
      <c r="G40" s="4">
        <v>0</v>
      </c>
      <c r="H40" s="4">
        <v>0</v>
      </c>
      <c r="I40" s="5">
        <f t="shared" si="94"/>
        <v>0</v>
      </c>
      <c r="J40" s="4">
        <v>0</v>
      </c>
      <c r="K40" s="4">
        <v>0</v>
      </c>
      <c r="L40" s="4">
        <v>0</v>
      </c>
      <c r="M40" s="5">
        <f t="shared" si="95"/>
        <v>0</v>
      </c>
      <c r="N40" s="4">
        <v>0</v>
      </c>
      <c r="O40" s="4">
        <v>0</v>
      </c>
      <c r="P40" s="4">
        <v>0</v>
      </c>
      <c r="Q40" s="5">
        <f t="shared" si="96"/>
        <v>0</v>
      </c>
      <c r="R40" s="4">
        <v>0</v>
      </c>
      <c r="S40" s="4">
        <v>0</v>
      </c>
      <c r="T40" s="4">
        <v>0</v>
      </c>
      <c r="U40" s="5">
        <f t="shared" si="97"/>
        <v>0</v>
      </c>
      <c r="V40" s="4">
        <v>0</v>
      </c>
      <c r="W40" s="4">
        <v>0</v>
      </c>
      <c r="X40" s="4">
        <v>0</v>
      </c>
      <c r="Y40" s="12">
        <v>0</v>
      </c>
    </row>
    <row r="41" spans="1:25" ht="15.5" x14ac:dyDescent="0.35">
      <c r="A41" s="3">
        <v>45344</v>
      </c>
      <c r="B41" s="4">
        <f t="shared" si="90"/>
        <v>0</v>
      </c>
      <c r="C41" s="4">
        <f t="shared" si="91"/>
        <v>0</v>
      </c>
      <c r="D41" s="4">
        <f t="shared" si="92"/>
        <v>0</v>
      </c>
      <c r="E41" s="5">
        <f t="shared" si="93"/>
        <v>0</v>
      </c>
      <c r="F41" s="4">
        <v>0</v>
      </c>
      <c r="G41" s="4">
        <v>0</v>
      </c>
      <c r="H41" s="4">
        <v>0</v>
      </c>
      <c r="I41" s="5">
        <f t="shared" si="94"/>
        <v>0</v>
      </c>
      <c r="J41" s="4">
        <v>0</v>
      </c>
      <c r="K41" s="4">
        <v>0</v>
      </c>
      <c r="L41" s="4">
        <v>0</v>
      </c>
      <c r="M41" s="5">
        <f t="shared" si="95"/>
        <v>0</v>
      </c>
      <c r="N41" s="4">
        <v>0</v>
      </c>
      <c r="O41" s="4">
        <v>0</v>
      </c>
      <c r="P41" s="4">
        <v>0</v>
      </c>
      <c r="Q41" s="5">
        <f t="shared" si="96"/>
        <v>0</v>
      </c>
      <c r="R41" s="4">
        <v>0</v>
      </c>
      <c r="S41" s="4">
        <v>0</v>
      </c>
      <c r="T41" s="4">
        <v>0</v>
      </c>
      <c r="U41" s="5">
        <f t="shared" si="97"/>
        <v>0</v>
      </c>
      <c r="V41" s="4">
        <v>0</v>
      </c>
      <c r="W41" s="4">
        <v>0</v>
      </c>
      <c r="X41" s="4">
        <v>0</v>
      </c>
      <c r="Y41" s="12">
        <v>0</v>
      </c>
    </row>
    <row r="42" spans="1:25" ht="15.5" x14ac:dyDescent="0.35">
      <c r="A42" s="3">
        <v>45373</v>
      </c>
      <c r="B42" s="4">
        <f t="shared" si="90"/>
        <v>0</v>
      </c>
      <c r="C42" s="4">
        <f t="shared" si="91"/>
        <v>0</v>
      </c>
      <c r="D42" s="4">
        <f t="shared" si="92"/>
        <v>0</v>
      </c>
      <c r="E42" s="5">
        <f t="shared" si="93"/>
        <v>0</v>
      </c>
      <c r="F42" s="4">
        <v>0</v>
      </c>
      <c r="G42" s="4">
        <v>0</v>
      </c>
      <c r="H42" s="4">
        <v>0</v>
      </c>
      <c r="I42" s="5">
        <f t="shared" si="94"/>
        <v>0</v>
      </c>
      <c r="J42" s="4">
        <v>0</v>
      </c>
      <c r="K42" s="4">
        <v>0</v>
      </c>
      <c r="L42" s="4">
        <v>0</v>
      </c>
      <c r="M42" s="5">
        <f t="shared" si="95"/>
        <v>0</v>
      </c>
      <c r="N42" s="4">
        <v>0</v>
      </c>
      <c r="O42" s="4">
        <v>0</v>
      </c>
      <c r="P42" s="4">
        <v>0</v>
      </c>
      <c r="Q42" s="5">
        <f t="shared" si="96"/>
        <v>0</v>
      </c>
      <c r="R42" s="4">
        <v>0</v>
      </c>
      <c r="S42" s="4">
        <v>0</v>
      </c>
      <c r="T42" s="4">
        <v>0</v>
      </c>
      <c r="U42" s="5">
        <f t="shared" si="97"/>
        <v>0</v>
      </c>
      <c r="V42" s="4">
        <v>0</v>
      </c>
      <c r="W42" s="4">
        <v>0</v>
      </c>
      <c r="X42" s="4">
        <v>0</v>
      </c>
      <c r="Y42" s="12">
        <v>0</v>
      </c>
    </row>
    <row r="43" spans="1:25" ht="15.5" x14ac:dyDescent="0.35">
      <c r="A43" s="3">
        <v>45404</v>
      </c>
      <c r="B43" s="4">
        <f t="shared" si="90"/>
        <v>1</v>
      </c>
      <c r="C43" s="4">
        <f t="shared" si="91"/>
        <v>0</v>
      </c>
      <c r="D43" s="4">
        <f t="shared" si="92"/>
        <v>0</v>
      </c>
      <c r="E43" s="5">
        <f t="shared" si="93"/>
        <v>1</v>
      </c>
      <c r="F43" s="4">
        <v>0</v>
      </c>
      <c r="G43" s="4">
        <v>0</v>
      </c>
      <c r="H43" s="4">
        <v>0</v>
      </c>
      <c r="I43" s="5">
        <f t="shared" si="94"/>
        <v>0</v>
      </c>
      <c r="J43" s="4">
        <v>1</v>
      </c>
      <c r="K43" s="4">
        <v>0</v>
      </c>
      <c r="L43" s="4">
        <v>0</v>
      </c>
      <c r="M43" s="5">
        <f t="shared" si="95"/>
        <v>1</v>
      </c>
      <c r="N43" s="4">
        <v>0</v>
      </c>
      <c r="O43" s="4">
        <v>0</v>
      </c>
      <c r="P43" s="4">
        <v>0</v>
      </c>
      <c r="Q43" s="5">
        <f t="shared" si="96"/>
        <v>0</v>
      </c>
      <c r="R43" s="4">
        <v>0</v>
      </c>
      <c r="S43" s="4">
        <v>0</v>
      </c>
      <c r="T43" s="4">
        <v>0</v>
      </c>
      <c r="U43" s="5">
        <f t="shared" si="97"/>
        <v>0</v>
      </c>
      <c r="V43" s="4">
        <v>0</v>
      </c>
      <c r="W43" s="4">
        <v>0</v>
      </c>
      <c r="X43" s="4">
        <v>0</v>
      </c>
      <c r="Y43" s="12">
        <v>0</v>
      </c>
    </row>
    <row r="44" spans="1:25" ht="15.5" x14ac:dyDescent="0.35">
      <c r="A44" s="3">
        <v>45434</v>
      </c>
      <c r="B44" s="4">
        <f t="shared" si="90"/>
        <v>0</v>
      </c>
      <c r="C44" s="4">
        <f t="shared" si="91"/>
        <v>0</v>
      </c>
      <c r="D44" s="4">
        <f t="shared" si="92"/>
        <v>0</v>
      </c>
      <c r="E44" s="5">
        <f t="shared" si="93"/>
        <v>0</v>
      </c>
      <c r="F44" s="4">
        <v>0</v>
      </c>
      <c r="G44" s="4">
        <v>0</v>
      </c>
      <c r="H44" s="4">
        <v>0</v>
      </c>
      <c r="I44" s="5">
        <f t="shared" si="94"/>
        <v>0</v>
      </c>
      <c r="J44" s="4">
        <v>0</v>
      </c>
      <c r="K44" s="4">
        <v>0</v>
      </c>
      <c r="L44" s="4">
        <v>0</v>
      </c>
      <c r="M44" s="5">
        <f t="shared" si="95"/>
        <v>0</v>
      </c>
      <c r="N44" s="4">
        <v>0</v>
      </c>
      <c r="O44" s="4">
        <v>0</v>
      </c>
      <c r="P44" s="4">
        <v>0</v>
      </c>
      <c r="Q44" s="5">
        <f t="shared" si="96"/>
        <v>0</v>
      </c>
      <c r="R44" s="4">
        <v>0</v>
      </c>
      <c r="S44" s="4">
        <v>0</v>
      </c>
      <c r="T44" s="4">
        <v>0</v>
      </c>
      <c r="U44" s="5">
        <f t="shared" si="97"/>
        <v>0</v>
      </c>
      <c r="V44" s="4">
        <v>0</v>
      </c>
      <c r="W44" s="4">
        <v>0</v>
      </c>
      <c r="X44" s="4">
        <v>0</v>
      </c>
      <c r="Y44" s="12">
        <v>0</v>
      </c>
    </row>
    <row r="45" spans="1:25" ht="15.5" x14ac:dyDescent="0.35">
      <c r="A45" s="3">
        <v>45465</v>
      </c>
      <c r="B45" s="4">
        <f t="shared" si="90"/>
        <v>0</v>
      </c>
      <c r="C45" s="4">
        <f t="shared" si="91"/>
        <v>0</v>
      </c>
      <c r="D45" s="4">
        <f t="shared" si="92"/>
        <v>0</v>
      </c>
      <c r="E45" s="5">
        <f t="shared" si="93"/>
        <v>0</v>
      </c>
      <c r="F45" s="4">
        <v>0</v>
      </c>
      <c r="G45" s="4">
        <v>0</v>
      </c>
      <c r="H45" s="4">
        <v>0</v>
      </c>
      <c r="I45" s="5">
        <f t="shared" si="94"/>
        <v>0</v>
      </c>
      <c r="J45" s="4">
        <v>0</v>
      </c>
      <c r="K45" s="4">
        <v>0</v>
      </c>
      <c r="L45" s="4">
        <v>0</v>
      </c>
      <c r="M45" s="5">
        <f t="shared" si="95"/>
        <v>0</v>
      </c>
      <c r="N45" s="4">
        <v>0</v>
      </c>
      <c r="O45" s="4">
        <v>0</v>
      </c>
      <c r="P45" s="4">
        <v>0</v>
      </c>
      <c r="Q45" s="5">
        <f t="shared" si="96"/>
        <v>0</v>
      </c>
      <c r="R45" s="4">
        <v>0</v>
      </c>
      <c r="S45" s="4">
        <v>0</v>
      </c>
      <c r="T45" s="4">
        <v>0</v>
      </c>
      <c r="U45" s="5">
        <f t="shared" si="97"/>
        <v>0</v>
      </c>
      <c r="V45" s="4">
        <v>0</v>
      </c>
      <c r="W45" s="4">
        <v>0</v>
      </c>
      <c r="X45" s="4">
        <v>0</v>
      </c>
      <c r="Y45" s="12">
        <v>0</v>
      </c>
    </row>
    <row r="46" spans="1:25" ht="15.5" x14ac:dyDescent="0.35">
      <c r="A46" s="3">
        <v>45495</v>
      </c>
      <c r="B46" s="4">
        <f t="shared" si="90"/>
        <v>0</v>
      </c>
      <c r="C46" s="4">
        <f t="shared" si="91"/>
        <v>0</v>
      </c>
      <c r="D46" s="4">
        <f t="shared" si="92"/>
        <v>0</v>
      </c>
      <c r="E46" s="5">
        <f t="shared" si="93"/>
        <v>0</v>
      </c>
      <c r="F46" s="4">
        <v>0</v>
      </c>
      <c r="G46" s="4">
        <v>0</v>
      </c>
      <c r="H46" s="4">
        <v>0</v>
      </c>
      <c r="I46" s="5">
        <f t="shared" si="94"/>
        <v>0</v>
      </c>
      <c r="J46" s="4">
        <v>0</v>
      </c>
      <c r="K46" s="4">
        <v>0</v>
      </c>
      <c r="L46" s="4">
        <v>0</v>
      </c>
      <c r="M46" s="5">
        <f t="shared" si="95"/>
        <v>0</v>
      </c>
      <c r="N46" s="4">
        <v>0</v>
      </c>
      <c r="O46" s="4">
        <v>0</v>
      </c>
      <c r="P46" s="4">
        <v>0</v>
      </c>
      <c r="Q46" s="5">
        <f t="shared" si="96"/>
        <v>0</v>
      </c>
      <c r="R46" s="4">
        <v>0</v>
      </c>
      <c r="S46" s="4">
        <v>0</v>
      </c>
      <c r="T46" s="4">
        <v>0</v>
      </c>
      <c r="U46" s="5">
        <f t="shared" si="97"/>
        <v>0</v>
      </c>
      <c r="V46" s="4">
        <v>0</v>
      </c>
      <c r="W46" s="4">
        <v>0</v>
      </c>
      <c r="X46" s="4">
        <v>0</v>
      </c>
      <c r="Y46" s="12">
        <v>0</v>
      </c>
    </row>
    <row r="47" spans="1:25" ht="15.5" x14ac:dyDescent="0.35">
      <c r="A47" s="3">
        <v>45526</v>
      </c>
      <c r="B47" s="4">
        <f t="shared" si="90"/>
        <v>130</v>
      </c>
      <c r="C47" s="4">
        <f t="shared" si="91"/>
        <v>0</v>
      </c>
      <c r="D47" s="4">
        <f t="shared" si="92"/>
        <v>0</v>
      </c>
      <c r="E47" s="5">
        <f t="shared" si="93"/>
        <v>130</v>
      </c>
      <c r="F47" s="4">
        <v>0</v>
      </c>
      <c r="G47" s="4">
        <v>0</v>
      </c>
      <c r="H47" s="4">
        <v>0</v>
      </c>
      <c r="I47" s="5">
        <f t="shared" si="94"/>
        <v>0</v>
      </c>
      <c r="J47" s="4">
        <v>0</v>
      </c>
      <c r="K47" s="4">
        <v>0</v>
      </c>
      <c r="L47" s="4">
        <v>0</v>
      </c>
      <c r="M47" s="5">
        <f t="shared" si="95"/>
        <v>0</v>
      </c>
      <c r="N47" s="4">
        <v>130</v>
      </c>
      <c r="O47" s="4">
        <v>0</v>
      </c>
      <c r="P47" s="4">
        <v>0</v>
      </c>
      <c r="Q47" s="5">
        <f t="shared" si="96"/>
        <v>130</v>
      </c>
      <c r="R47" s="4">
        <v>0</v>
      </c>
      <c r="S47" s="4">
        <v>0</v>
      </c>
      <c r="T47" s="4">
        <v>0</v>
      </c>
      <c r="U47" s="5">
        <f t="shared" si="97"/>
        <v>0</v>
      </c>
      <c r="V47" s="4">
        <v>0</v>
      </c>
      <c r="W47" s="4">
        <v>0</v>
      </c>
      <c r="X47" s="4">
        <v>0</v>
      </c>
      <c r="Y47" s="12">
        <v>0</v>
      </c>
    </row>
    <row r="48" spans="1:25" ht="15.5" x14ac:dyDescent="0.35">
      <c r="A48" s="3">
        <v>45557</v>
      </c>
      <c r="B48" s="4">
        <f t="shared" si="90"/>
        <v>0</v>
      </c>
      <c r="C48" s="4">
        <f t="shared" si="91"/>
        <v>0</v>
      </c>
      <c r="D48" s="4">
        <f t="shared" si="92"/>
        <v>0</v>
      </c>
      <c r="E48" s="5">
        <f t="shared" si="93"/>
        <v>0</v>
      </c>
      <c r="F48" s="4">
        <v>0</v>
      </c>
      <c r="G48" s="4">
        <v>0</v>
      </c>
      <c r="H48" s="4">
        <v>0</v>
      </c>
      <c r="I48" s="5">
        <f t="shared" si="94"/>
        <v>0</v>
      </c>
      <c r="J48" s="4">
        <v>0</v>
      </c>
      <c r="K48" s="4">
        <v>0</v>
      </c>
      <c r="L48" s="4">
        <v>0</v>
      </c>
      <c r="M48" s="5">
        <f t="shared" si="95"/>
        <v>0</v>
      </c>
      <c r="N48" s="4">
        <v>0</v>
      </c>
      <c r="O48" s="4">
        <v>0</v>
      </c>
      <c r="P48" s="4">
        <v>0</v>
      </c>
      <c r="Q48" s="5">
        <f t="shared" si="96"/>
        <v>0</v>
      </c>
      <c r="R48" s="4">
        <v>0</v>
      </c>
      <c r="S48" s="4">
        <v>0</v>
      </c>
      <c r="T48" s="4">
        <v>0</v>
      </c>
      <c r="U48" s="5">
        <f t="shared" si="97"/>
        <v>0</v>
      </c>
      <c r="V48" s="4">
        <v>0</v>
      </c>
      <c r="W48" s="4">
        <v>0</v>
      </c>
      <c r="X48" s="4">
        <v>0</v>
      </c>
      <c r="Y48" s="12">
        <v>0</v>
      </c>
    </row>
    <row r="49" spans="1:25" ht="15.5" x14ac:dyDescent="0.35">
      <c r="A49" s="3">
        <v>45587</v>
      </c>
      <c r="B49" s="4">
        <f t="shared" si="90"/>
        <v>0</v>
      </c>
      <c r="C49" s="4">
        <f t="shared" si="91"/>
        <v>0</v>
      </c>
      <c r="D49" s="4">
        <f t="shared" si="92"/>
        <v>0</v>
      </c>
      <c r="E49" s="5">
        <f t="shared" si="93"/>
        <v>0</v>
      </c>
      <c r="F49" s="4">
        <v>0</v>
      </c>
      <c r="G49" s="4">
        <v>0</v>
      </c>
      <c r="H49" s="4">
        <v>0</v>
      </c>
      <c r="I49" s="5">
        <f t="shared" si="94"/>
        <v>0</v>
      </c>
      <c r="J49" s="4">
        <v>0</v>
      </c>
      <c r="K49" s="4">
        <v>0</v>
      </c>
      <c r="L49" s="4">
        <v>0</v>
      </c>
      <c r="M49" s="5">
        <f t="shared" si="95"/>
        <v>0</v>
      </c>
      <c r="N49" s="4">
        <v>0</v>
      </c>
      <c r="O49" s="4">
        <v>0</v>
      </c>
      <c r="P49" s="4">
        <v>0</v>
      </c>
      <c r="Q49" s="5">
        <f t="shared" si="96"/>
        <v>0</v>
      </c>
      <c r="R49" s="4">
        <v>0</v>
      </c>
      <c r="S49" s="4">
        <v>0</v>
      </c>
      <c r="T49" s="4">
        <v>0</v>
      </c>
      <c r="U49" s="5">
        <f t="shared" si="97"/>
        <v>0</v>
      </c>
      <c r="V49" s="4">
        <v>0</v>
      </c>
      <c r="W49" s="4">
        <v>0</v>
      </c>
      <c r="X49" s="4">
        <v>0</v>
      </c>
      <c r="Y49" s="12">
        <v>0</v>
      </c>
    </row>
    <row r="50" spans="1:25" ht="15.5" x14ac:dyDescent="0.35">
      <c r="A50" s="3">
        <v>45618</v>
      </c>
      <c r="B50" s="4">
        <f t="shared" ref="B50" si="98">SUM(F50,J50,N50,R50,V50)</f>
        <v>0</v>
      </c>
      <c r="C50" s="4">
        <f t="shared" ref="C50" si="99">SUM(G50,K50,O50,S50,W50)</f>
        <v>0</v>
      </c>
      <c r="D50" s="4">
        <f t="shared" ref="D50" si="100">SUM(H50,L50,P50,T50,X50)</f>
        <v>0</v>
      </c>
      <c r="E50" s="5">
        <f t="shared" ref="E50" si="101">SUM(B50:D50)</f>
        <v>0</v>
      </c>
      <c r="F50" s="4">
        <v>0</v>
      </c>
      <c r="G50" s="4">
        <v>0</v>
      </c>
      <c r="H50" s="4">
        <v>0</v>
      </c>
      <c r="I50" s="5">
        <f t="shared" ref="I50" si="102">SUM(F50:H50)</f>
        <v>0</v>
      </c>
      <c r="J50" s="4">
        <v>0</v>
      </c>
      <c r="K50" s="4">
        <v>0</v>
      </c>
      <c r="L50" s="4">
        <v>0</v>
      </c>
      <c r="M50" s="5">
        <f t="shared" ref="M50" si="103">SUM(J50:L50)</f>
        <v>0</v>
      </c>
      <c r="N50" s="4">
        <v>0</v>
      </c>
      <c r="O50" s="4">
        <v>0</v>
      </c>
      <c r="P50" s="4">
        <v>0</v>
      </c>
      <c r="Q50" s="5">
        <f t="shared" ref="Q50" si="104">SUM(N50:P50)</f>
        <v>0</v>
      </c>
      <c r="R50" s="4">
        <v>0</v>
      </c>
      <c r="S50" s="4">
        <v>0</v>
      </c>
      <c r="T50" s="4">
        <v>0</v>
      </c>
      <c r="U50" s="5">
        <f t="shared" ref="U50" si="105">SUM(R50:T50)</f>
        <v>0</v>
      </c>
      <c r="V50" s="4">
        <v>0</v>
      </c>
      <c r="W50" s="4">
        <v>0</v>
      </c>
      <c r="X50" s="4">
        <v>0</v>
      </c>
      <c r="Y50" s="12">
        <v>0</v>
      </c>
    </row>
    <row r="51" spans="1:25" ht="16" thickBot="1" x14ac:dyDescent="0.4">
      <c r="A51" s="8"/>
      <c r="B51" s="9"/>
      <c r="C51" s="9"/>
      <c r="D51" s="9"/>
      <c r="E51" s="10"/>
      <c r="F51" s="9"/>
      <c r="G51" s="9"/>
      <c r="H51" s="9"/>
      <c r="I51" s="10"/>
      <c r="J51" s="9"/>
      <c r="K51" s="9"/>
      <c r="L51" s="9"/>
      <c r="M51" s="10"/>
      <c r="N51" s="9"/>
      <c r="O51" s="9"/>
      <c r="P51" s="9"/>
      <c r="Q51" s="10"/>
      <c r="R51" s="9"/>
      <c r="S51" s="9"/>
      <c r="T51" s="9"/>
      <c r="U51" s="10"/>
      <c r="V51" s="9"/>
      <c r="W51" s="9"/>
      <c r="X51" s="9"/>
      <c r="Y51" s="46"/>
    </row>
    <row r="52" spans="1:25" ht="16" thickBot="1" x14ac:dyDescent="0.4">
      <c r="A52" s="102" t="s">
        <v>21</v>
      </c>
      <c r="B52" s="103"/>
      <c r="C52" s="103"/>
      <c r="D52" s="103"/>
      <c r="E52" s="103"/>
      <c r="F52" s="103"/>
      <c r="G52" s="103"/>
      <c r="H52" s="103"/>
      <c r="I52" s="103"/>
      <c r="J52" s="103"/>
      <c r="K52" s="103"/>
      <c r="L52" s="103"/>
      <c r="M52" s="103"/>
      <c r="N52" s="103"/>
      <c r="O52" s="103"/>
      <c r="P52" s="103"/>
      <c r="Q52" s="103"/>
      <c r="R52" s="103"/>
      <c r="S52" s="103"/>
      <c r="T52" s="103"/>
      <c r="U52" s="103"/>
      <c r="V52" s="103"/>
      <c r="W52" s="103"/>
      <c r="X52" s="103"/>
      <c r="Y52" s="104"/>
    </row>
    <row r="53" spans="1:25" ht="15.5" x14ac:dyDescent="0.35">
      <c r="A53" s="98" t="s">
        <v>4</v>
      </c>
      <c r="B53" s="98"/>
      <c r="C53" s="98"/>
      <c r="D53" s="98"/>
      <c r="E53" s="99"/>
      <c r="F53" s="98" t="s">
        <v>7</v>
      </c>
      <c r="G53" s="98"/>
      <c r="H53" s="98"/>
      <c r="I53" s="99"/>
      <c r="J53" s="98" t="s">
        <v>8</v>
      </c>
      <c r="K53" s="98"/>
      <c r="L53" s="98"/>
      <c r="M53" s="99"/>
      <c r="N53" s="98" t="s">
        <v>9</v>
      </c>
      <c r="O53" s="98"/>
      <c r="P53" s="98"/>
      <c r="Q53" s="99"/>
      <c r="R53" s="98" t="s">
        <v>10</v>
      </c>
      <c r="S53" s="98"/>
      <c r="T53" s="98"/>
      <c r="U53" s="99"/>
      <c r="V53" s="101" t="s">
        <v>11</v>
      </c>
      <c r="W53" s="98"/>
      <c r="X53" s="98"/>
      <c r="Y53" s="99"/>
    </row>
    <row r="54" spans="1:25" ht="15.5" x14ac:dyDescent="0.35">
      <c r="A54" s="2" t="s">
        <v>5</v>
      </c>
      <c r="B54" s="22" t="s">
        <v>6</v>
      </c>
      <c r="C54" s="22" t="s">
        <v>2</v>
      </c>
      <c r="D54" s="22" t="s">
        <v>3</v>
      </c>
      <c r="E54" s="25" t="s">
        <v>4</v>
      </c>
      <c r="F54" s="22" t="s">
        <v>6</v>
      </c>
      <c r="G54" s="22" t="s">
        <v>2</v>
      </c>
      <c r="H54" s="22" t="s">
        <v>3</v>
      </c>
      <c r="I54" s="25" t="s">
        <v>4</v>
      </c>
      <c r="J54" s="22" t="s">
        <v>6</v>
      </c>
      <c r="K54" s="22" t="s">
        <v>2</v>
      </c>
      <c r="L54" s="22" t="s">
        <v>3</v>
      </c>
      <c r="M54" s="25" t="s">
        <v>4</v>
      </c>
      <c r="N54" s="22" t="s">
        <v>6</v>
      </c>
      <c r="O54" s="22" t="s">
        <v>2</v>
      </c>
      <c r="P54" s="22" t="s">
        <v>3</v>
      </c>
      <c r="Q54" s="25" t="s">
        <v>4</v>
      </c>
      <c r="R54" s="22" t="s">
        <v>6</v>
      </c>
      <c r="S54" s="22" t="s">
        <v>2</v>
      </c>
      <c r="T54" s="22" t="s">
        <v>3</v>
      </c>
      <c r="U54" s="25" t="s">
        <v>4</v>
      </c>
      <c r="V54" s="26" t="s">
        <v>6</v>
      </c>
      <c r="W54" s="22" t="s">
        <v>2</v>
      </c>
      <c r="X54" s="22" t="s">
        <v>3</v>
      </c>
      <c r="Y54" s="25" t="s">
        <v>4</v>
      </c>
    </row>
    <row r="55" spans="1:25" ht="15.5" x14ac:dyDescent="0.35">
      <c r="A55" s="3">
        <v>45252</v>
      </c>
      <c r="B55" s="4">
        <f t="shared" ref="B55:B66" si="106">SUM(F55,J55,N55,R55,V55)</f>
        <v>0</v>
      </c>
      <c r="C55" s="4">
        <f t="shared" ref="C55:C66" si="107">SUM(G55,K55,O55,S55,W55)</f>
        <v>0</v>
      </c>
      <c r="D55" s="4">
        <f t="shared" ref="D55:D66" si="108">SUM(H55,L55,P55,T55,X55)</f>
        <v>0</v>
      </c>
      <c r="E55" s="5">
        <f>SUM(B55:D55)</f>
        <v>0</v>
      </c>
      <c r="F55" s="4">
        <v>0</v>
      </c>
      <c r="G55" s="4">
        <v>0</v>
      </c>
      <c r="H55" s="4">
        <v>0</v>
      </c>
      <c r="I55" s="5">
        <f t="shared" ref="I55:I66" si="109">SUM(F55:H55)</f>
        <v>0</v>
      </c>
      <c r="J55" s="4">
        <v>0</v>
      </c>
      <c r="K55" s="4">
        <v>0</v>
      </c>
      <c r="L55" s="4">
        <v>0</v>
      </c>
      <c r="M55" s="5">
        <f t="shared" ref="M55:M66" si="110">SUM(J55:L55)</f>
        <v>0</v>
      </c>
      <c r="N55" s="4">
        <v>0</v>
      </c>
      <c r="O55" s="4">
        <v>0</v>
      </c>
      <c r="P55" s="4">
        <v>0</v>
      </c>
      <c r="Q55" s="5">
        <f t="shared" ref="Q55:Q66" si="111">SUM(N55:P55)</f>
        <v>0</v>
      </c>
      <c r="R55" s="4">
        <v>0</v>
      </c>
      <c r="S55" s="4">
        <v>0</v>
      </c>
      <c r="T55" s="4">
        <v>0</v>
      </c>
      <c r="U55" s="5">
        <f t="shared" ref="U55:U66" si="112">SUM(R55:T55)</f>
        <v>0</v>
      </c>
      <c r="V55" s="4">
        <v>0</v>
      </c>
      <c r="W55" s="4">
        <v>0</v>
      </c>
      <c r="X55" s="4">
        <v>0</v>
      </c>
      <c r="Y55" s="12">
        <v>0</v>
      </c>
    </row>
    <row r="56" spans="1:25" ht="15.5" x14ac:dyDescent="0.35">
      <c r="A56" s="3">
        <v>45282</v>
      </c>
      <c r="B56" s="4">
        <f t="shared" si="106"/>
        <v>0</v>
      </c>
      <c r="C56" s="4">
        <f t="shared" si="107"/>
        <v>0</v>
      </c>
      <c r="D56" s="4">
        <f t="shared" si="108"/>
        <v>0</v>
      </c>
      <c r="E56" s="5">
        <f>SUM(B56:D56)</f>
        <v>0</v>
      </c>
      <c r="F56" s="4">
        <v>0</v>
      </c>
      <c r="G56" s="4">
        <v>0</v>
      </c>
      <c r="H56" s="4">
        <v>0</v>
      </c>
      <c r="I56" s="5">
        <f t="shared" si="109"/>
        <v>0</v>
      </c>
      <c r="J56" s="4">
        <v>0</v>
      </c>
      <c r="K56" s="4">
        <v>0</v>
      </c>
      <c r="L56" s="4">
        <v>0</v>
      </c>
      <c r="M56" s="5">
        <f t="shared" si="110"/>
        <v>0</v>
      </c>
      <c r="N56" s="4">
        <v>0</v>
      </c>
      <c r="O56" s="4">
        <v>0</v>
      </c>
      <c r="P56" s="4">
        <v>0</v>
      </c>
      <c r="Q56" s="5">
        <f t="shared" si="111"/>
        <v>0</v>
      </c>
      <c r="R56" s="4">
        <v>0</v>
      </c>
      <c r="S56" s="4">
        <v>0</v>
      </c>
      <c r="T56" s="4">
        <v>0</v>
      </c>
      <c r="U56" s="5">
        <f t="shared" si="112"/>
        <v>0</v>
      </c>
      <c r="V56" s="4">
        <v>0</v>
      </c>
      <c r="W56" s="4">
        <v>0</v>
      </c>
      <c r="X56" s="4">
        <v>0</v>
      </c>
      <c r="Y56" s="4">
        <v>0</v>
      </c>
    </row>
    <row r="57" spans="1:25" ht="15.5" x14ac:dyDescent="0.35">
      <c r="A57" s="3">
        <v>45313</v>
      </c>
      <c r="B57" s="4">
        <f t="shared" si="106"/>
        <v>0</v>
      </c>
      <c r="C57" s="4">
        <f t="shared" si="107"/>
        <v>0</v>
      </c>
      <c r="D57" s="4">
        <f t="shared" si="108"/>
        <v>0</v>
      </c>
      <c r="E57" s="5">
        <f t="shared" ref="E57:E66" si="113">SUM(I57,M57,Q57,U57,Y57)</f>
        <v>0</v>
      </c>
      <c r="F57" s="7">
        <v>0</v>
      </c>
      <c r="G57" s="4">
        <v>0</v>
      </c>
      <c r="H57" s="4">
        <v>0</v>
      </c>
      <c r="I57" s="5">
        <f t="shared" si="109"/>
        <v>0</v>
      </c>
      <c r="J57" s="4">
        <v>0</v>
      </c>
      <c r="K57" s="4">
        <v>0</v>
      </c>
      <c r="L57" s="4">
        <v>0</v>
      </c>
      <c r="M57" s="5">
        <f t="shared" si="110"/>
        <v>0</v>
      </c>
      <c r="N57" s="4">
        <v>0</v>
      </c>
      <c r="O57" s="4">
        <v>0</v>
      </c>
      <c r="P57" s="4">
        <v>0</v>
      </c>
      <c r="Q57" s="5">
        <f t="shared" si="111"/>
        <v>0</v>
      </c>
      <c r="R57" s="4">
        <v>0</v>
      </c>
      <c r="S57" s="4">
        <v>0</v>
      </c>
      <c r="T57" s="4">
        <v>0</v>
      </c>
      <c r="U57" s="5">
        <f t="shared" si="112"/>
        <v>0</v>
      </c>
      <c r="V57" s="4">
        <v>0</v>
      </c>
      <c r="W57" s="4">
        <v>0</v>
      </c>
      <c r="X57" s="4">
        <v>0</v>
      </c>
      <c r="Y57" s="4">
        <v>0</v>
      </c>
    </row>
    <row r="58" spans="1:25" ht="15.5" x14ac:dyDescent="0.35">
      <c r="A58" s="3">
        <v>45344</v>
      </c>
      <c r="B58" s="4">
        <f t="shared" si="106"/>
        <v>0</v>
      </c>
      <c r="C58" s="4">
        <f t="shared" si="107"/>
        <v>0</v>
      </c>
      <c r="D58" s="4">
        <f t="shared" si="108"/>
        <v>0</v>
      </c>
      <c r="E58" s="5">
        <f t="shared" si="113"/>
        <v>0</v>
      </c>
      <c r="F58" s="7">
        <v>0</v>
      </c>
      <c r="G58" s="4">
        <v>0</v>
      </c>
      <c r="H58" s="4">
        <v>0</v>
      </c>
      <c r="I58" s="5">
        <f t="shared" si="109"/>
        <v>0</v>
      </c>
      <c r="J58" s="4">
        <v>0</v>
      </c>
      <c r="K58" s="4">
        <v>0</v>
      </c>
      <c r="L58" s="4">
        <v>0</v>
      </c>
      <c r="M58" s="5">
        <f t="shared" si="110"/>
        <v>0</v>
      </c>
      <c r="N58" s="4">
        <v>0</v>
      </c>
      <c r="O58" s="4">
        <v>0</v>
      </c>
      <c r="P58" s="4">
        <v>0</v>
      </c>
      <c r="Q58" s="5">
        <f t="shared" si="111"/>
        <v>0</v>
      </c>
      <c r="R58" s="4">
        <v>0</v>
      </c>
      <c r="S58" s="4">
        <v>0</v>
      </c>
      <c r="T58" s="4">
        <v>0</v>
      </c>
      <c r="U58" s="5">
        <f t="shared" si="112"/>
        <v>0</v>
      </c>
      <c r="V58" s="4">
        <v>0</v>
      </c>
      <c r="W58" s="4">
        <v>0</v>
      </c>
      <c r="X58" s="4">
        <v>0</v>
      </c>
      <c r="Y58" s="4">
        <v>0</v>
      </c>
    </row>
    <row r="59" spans="1:25" ht="15.5" x14ac:dyDescent="0.35">
      <c r="A59" s="3">
        <v>45373</v>
      </c>
      <c r="B59" s="4">
        <f t="shared" si="106"/>
        <v>0</v>
      </c>
      <c r="C59" s="4">
        <f t="shared" si="107"/>
        <v>0</v>
      </c>
      <c r="D59" s="4">
        <f t="shared" si="108"/>
        <v>0</v>
      </c>
      <c r="E59" s="5">
        <f t="shared" si="113"/>
        <v>0</v>
      </c>
      <c r="F59" s="7">
        <v>0</v>
      </c>
      <c r="G59" s="4">
        <v>0</v>
      </c>
      <c r="H59" s="4">
        <v>0</v>
      </c>
      <c r="I59" s="5">
        <f t="shared" si="109"/>
        <v>0</v>
      </c>
      <c r="J59" s="4">
        <v>0</v>
      </c>
      <c r="K59" s="4">
        <v>0</v>
      </c>
      <c r="L59" s="4">
        <v>0</v>
      </c>
      <c r="M59" s="5">
        <f t="shared" si="110"/>
        <v>0</v>
      </c>
      <c r="N59" s="4">
        <v>0</v>
      </c>
      <c r="O59" s="4">
        <v>0</v>
      </c>
      <c r="P59" s="4">
        <v>0</v>
      </c>
      <c r="Q59" s="5">
        <f t="shared" si="111"/>
        <v>0</v>
      </c>
      <c r="R59" s="4">
        <v>0</v>
      </c>
      <c r="S59" s="4">
        <v>0</v>
      </c>
      <c r="T59" s="4">
        <v>0</v>
      </c>
      <c r="U59" s="5">
        <f t="shared" si="112"/>
        <v>0</v>
      </c>
      <c r="V59" s="4">
        <v>0</v>
      </c>
      <c r="W59" s="4">
        <v>0</v>
      </c>
      <c r="X59" s="4">
        <v>0</v>
      </c>
      <c r="Y59" s="4">
        <v>0</v>
      </c>
    </row>
    <row r="60" spans="1:25" ht="15.5" x14ac:dyDescent="0.35">
      <c r="A60" s="3">
        <v>45404</v>
      </c>
      <c r="B60" s="4">
        <f t="shared" si="106"/>
        <v>0</v>
      </c>
      <c r="C60" s="4">
        <f t="shared" si="107"/>
        <v>0</v>
      </c>
      <c r="D60" s="4">
        <f t="shared" si="108"/>
        <v>0</v>
      </c>
      <c r="E60" s="5">
        <f t="shared" si="113"/>
        <v>0</v>
      </c>
      <c r="F60" s="7">
        <v>0</v>
      </c>
      <c r="G60" s="4">
        <v>0</v>
      </c>
      <c r="H60" s="4">
        <v>0</v>
      </c>
      <c r="I60" s="5">
        <f t="shared" si="109"/>
        <v>0</v>
      </c>
      <c r="J60" s="4">
        <v>0</v>
      </c>
      <c r="K60" s="4">
        <v>0</v>
      </c>
      <c r="L60" s="4">
        <v>0</v>
      </c>
      <c r="M60" s="5">
        <f t="shared" si="110"/>
        <v>0</v>
      </c>
      <c r="N60" s="4">
        <v>0</v>
      </c>
      <c r="O60" s="4">
        <v>0</v>
      </c>
      <c r="P60" s="4">
        <v>0</v>
      </c>
      <c r="Q60" s="5">
        <f t="shared" si="111"/>
        <v>0</v>
      </c>
      <c r="R60" s="4">
        <v>0</v>
      </c>
      <c r="S60" s="4">
        <v>0</v>
      </c>
      <c r="T60" s="4">
        <v>0</v>
      </c>
      <c r="U60" s="5">
        <f t="shared" si="112"/>
        <v>0</v>
      </c>
      <c r="V60" s="4">
        <v>0</v>
      </c>
      <c r="W60" s="4">
        <v>0</v>
      </c>
      <c r="X60" s="4">
        <v>0</v>
      </c>
      <c r="Y60" s="4">
        <v>0</v>
      </c>
    </row>
    <row r="61" spans="1:25" ht="15.5" x14ac:dyDescent="0.35">
      <c r="A61" s="3">
        <v>45434</v>
      </c>
      <c r="B61" s="4">
        <f t="shared" si="106"/>
        <v>0</v>
      </c>
      <c r="C61" s="4">
        <f t="shared" si="107"/>
        <v>0</v>
      </c>
      <c r="D61" s="4">
        <f t="shared" si="108"/>
        <v>0</v>
      </c>
      <c r="E61" s="5">
        <f t="shared" si="113"/>
        <v>0</v>
      </c>
      <c r="F61" s="7">
        <v>0</v>
      </c>
      <c r="G61" s="4">
        <v>0</v>
      </c>
      <c r="H61" s="4">
        <v>0</v>
      </c>
      <c r="I61" s="5">
        <f t="shared" si="109"/>
        <v>0</v>
      </c>
      <c r="J61" s="4">
        <v>0</v>
      </c>
      <c r="K61" s="4">
        <v>0</v>
      </c>
      <c r="L61" s="4">
        <v>0</v>
      </c>
      <c r="M61" s="5">
        <f t="shared" si="110"/>
        <v>0</v>
      </c>
      <c r="N61" s="4">
        <v>0</v>
      </c>
      <c r="O61" s="4">
        <v>0</v>
      </c>
      <c r="P61" s="4">
        <v>0</v>
      </c>
      <c r="Q61" s="5">
        <f t="shared" si="111"/>
        <v>0</v>
      </c>
      <c r="R61" s="4">
        <v>0</v>
      </c>
      <c r="S61" s="4">
        <v>0</v>
      </c>
      <c r="T61" s="4">
        <v>0</v>
      </c>
      <c r="U61" s="5">
        <f t="shared" si="112"/>
        <v>0</v>
      </c>
      <c r="V61" s="4">
        <v>0</v>
      </c>
      <c r="W61" s="4">
        <v>0</v>
      </c>
      <c r="X61" s="4">
        <v>0</v>
      </c>
      <c r="Y61" s="4">
        <v>0</v>
      </c>
    </row>
    <row r="62" spans="1:25" ht="15.5" x14ac:dyDescent="0.35">
      <c r="A62" s="3">
        <v>45465</v>
      </c>
      <c r="B62" s="4">
        <f t="shared" si="106"/>
        <v>0</v>
      </c>
      <c r="C62" s="4">
        <f t="shared" si="107"/>
        <v>0</v>
      </c>
      <c r="D62" s="4">
        <f t="shared" si="108"/>
        <v>0</v>
      </c>
      <c r="E62" s="5">
        <f t="shared" si="113"/>
        <v>0</v>
      </c>
      <c r="F62" s="7">
        <v>0</v>
      </c>
      <c r="G62" s="4">
        <v>0</v>
      </c>
      <c r="H62" s="4">
        <v>0</v>
      </c>
      <c r="I62" s="5">
        <f t="shared" si="109"/>
        <v>0</v>
      </c>
      <c r="J62" s="4">
        <v>0</v>
      </c>
      <c r="K62" s="4">
        <v>0</v>
      </c>
      <c r="L62" s="4">
        <v>0</v>
      </c>
      <c r="M62" s="5">
        <f t="shared" si="110"/>
        <v>0</v>
      </c>
      <c r="N62" s="4">
        <v>0</v>
      </c>
      <c r="O62" s="4">
        <v>0</v>
      </c>
      <c r="P62" s="4">
        <v>0</v>
      </c>
      <c r="Q62" s="5">
        <f t="shared" si="111"/>
        <v>0</v>
      </c>
      <c r="R62" s="4">
        <v>0</v>
      </c>
      <c r="S62" s="4">
        <v>0</v>
      </c>
      <c r="T62" s="4">
        <v>0</v>
      </c>
      <c r="U62" s="5">
        <f t="shared" si="112"/>
        <v>0</v>
      </c>
      <c r="V62" s="4">
        <v>0</v>
      </c>
      <c r="W62" s="4">
        <v>0</v>
      </c>
      <c r="X62" s="4">
        <v>0</v>
      </c>
      <c r="Y62" s="4">
        <v>0</v>
      </c>
    </row>
    <row r="63" spans="1:25" ht="15.5" x14ac:dyDescent="0.35">
      <c r="A63" s="3">
        <v>45495</v>
      </c>
      <c r="B63" s="4">
        <f t="shared" si="106"/>
        <v>189000</v>
      </c>
      <c r="C63" s="4">
        <f t="shared" si="107"/>
        <v>0</v>
      </c>
      <c r="D63" s="4">
        <f t="shared" si="108"/>
        <v>0</v>
      </c>
      <c r="E63" s="5">
        <f t="shared" si="113"/>
        <v>189000</v>
      </c>
      <c r="F63" s="7">
        <v>0</v>
      </c>
      <c r="G63" s="4">
        <v>0</v>
      </c>
      <c r="H63" s="4">
        <v>0</v>
      </c>
      <c r="I63" s="5">
        <f t="shared" si="109"/>
        <v>0</v>
      </c>
      <c r="J63" s="4">
        <v>0</v>
      </c>
      <c r="K63" s="4">
        <v>0</v>
      </c>
      <c r="L63" s="4">
        <v>0</v>
      </c>
      <c r="M63" s="5">
        <f t="shared" si="110"/>
        <v>0</v>
      </c>
      <c r="N63" s="4">
        <v>0</v>
      </c>
      <c r="O63" s="4">
        <v>0</v>
      </c>
      <c r="P63" s="4">
        <v>0</v>
      </c>
      <c r="Q63" s="5">
        <f t="shared" si="111"/>
        <v>0</v>
      </c>
      <c r="R63" s="4">
        <v>0</v>
      </c>
      <c r="S63" s="4">
        <v>0</v>
      </c>
      <c r="T63" s="4">
        <v>0</v>
      </c>
      <c r="U63" s="5">
        <f t="shared" si="112"/>
        <v>0</v>
      </c>
      <c r="V63" s="4">
        <v>189000</v>
      </c>
      <c r="W63" s="4">
        <v>0</v>
      </c>
      <c r="X63" s="4">
        <v>0</v>
      </c>
      <c r="Y63" s="4">
        <f>SUM(V63:X63)</f>
        <v>189000</v>
      </c>
    </row>
    <row r="64" spans="1:25" ht="15.5" x14ac:dyDescent="0.35">
      <c r="A64" s="3">
        <v>45526</v>
      </c>
      <c r="B64" s="4">
        <f t="shared" si="106"/>
        <v>0</v>
      </c>
      <c r="C64" s="4">
        <f t="shared" si="107"/>
        <v>0</v>
      </c>
      <c r="D64" s="4">
        <f t="shared" si="108"/>
        <v>0</v>
      </c>
      <c r="E64" s="5">
        <f t="shared" si="113"/>
        <v>0</v>
      </c>
      <c r="F64" s="7">
        <v>0</v>
      </c>
      <c r="G64" s="4">
        <v>0</v>
      </c>
      <c r="H64" s="4">
        <v>0</v>
      </c>
      <c r="I64" s="5">
        <f t="shared" si="109"/>
        <v>0</v>
      </c>
      <c r="J64" s="4">
        <v>0</v>
      </c>
      <c r="K64" s="4">
        <v>0</v>
      </c>
      <c r="L64" s="4">
        <v>0</v>
      </c>
      <c r="M64" s="5">
        <f t="shared" si="110"/>
        <v>0</v>
      </c>
      <c r="N64" s="4">
        <v>0</v>
      </c>
      <c r="O64" s="4">
        <v>0</v>
      </c>
      <c r="P64" s="4">
        <v>0</v>
      </c>
      <c r="Q64" s="5">
        <f t="shared" si="111"/>
        <v>0</v>
      </c>
      <c r="R64" s="4">
        <v>0</v>
      </c>
      <c r="S64" s="4">
        <v>0</v>
      </c>
      <c r="T64" s="4">
        <v>0</v>
      </c>
      <c r="U64" s="5">
        <f t="shared" si="112"/>
        <v>0</v>
      </c>
      <c r="V64" s="4">
        <v>0</v>
      </c>
      <c r="W64" s="4">
        <v>0</v>
      </c>
      <c r="X64" s="4">
        <v>0</v>
      </c>
      <c r="Y64" s="4">
        <f>SUM(V64:X64)</f>
        <v>0</v>
      </c>
    </row>
    <row r="65" spans="1:25" ht="15.5" x14ac:dyDescent="0.35">
      <c r="A65" s="3">
        <v>45557</v>
      </c>
      <c r="B65" s="4">
        <f t="shared" si="106"/>
        <v>0</v>
      </c>
      <c r="C65" s="4">
        <f t="shared" si="107"/>
        <v>0</v>
      </c>
      <c r="D65" s="4">
        <f t="shared" si="108"/>
        <v>0</v>
      </c>
      <c r="E65" s="5">
        <f t="shared" si="113"/>
        <v>0</v>
      </c>
      <c r="F65" s="7">
        <v>0</v>
      </c>
      <c r="G65" s="4">
        <v>0</v>
      </c>
      <c r="H65" s="4">
        <v>0</v>
      </c>
      <c r="I65" s="5">
        <f t="shared" si="109"/>
        <v>0</v>
      </c>
      <c r="J65" s="4">
        <v>0</v>
      </c>
      <c r="K65" s="4">
        <v>0</v>
      </c>
      <c r="L65" s="4">
        <v>0</v>
      </c>
      <c r="M65" s="5">
        <f t="shared" si="110"/>
        <v>0</v>
      </c>
      <c r="N65" s="4">
        <v>0</v>
      </c>
      <c r="O65" s="4">
        <v>0</v>
      </c>
      <c r="P65" s="4">
        <v>0</v>
      </c>
      <c r="Q65" s="5">
        <f t="shared" si="111"/>
        <v>0</v>
      </c>
      <c r="R65" s="4">
        <v>0</v>
      </c>
      <c r="S65" s="4">
        <v>0</v>
      </c>
      <c r="T65" s="4">
        <v>0</v>
      </c>
      <c r="U65" s="5">
        <f t="shared" si="112"/>
        <v>0</v>
      </c>
      <c r="V65" s="4">
        <v>0</v>
      </c>
      <c r="W65" s="4">
        <v>0</v>
      </c>
      <c r="X65" s="4">
        <v>0</v>
      </c>
      <c r="Y65" s="4">
        <f>SUM(V65:X65)</f>
        <v>0</v>
      </c>
    </row>
    <row r="66" spans="1:25" ht="15.5" x14ac:dyDescent="0.35">
      <c r="A66" s="3">
        <v>45587</v>
      </c>
      <c r="B66" s="4">
        <f t="shared" si="106"/>
        <v>0</v>
      </c>
      <c r="C66" s="4">
        <f t="shared" si="107"/>
        <v>0</v>
      </c>
      <c r="D66" s="4">
        <f t="shared" si="108"/>
        <v>0</v>
      </c>
      <c r="E66" s="5">
        <f t="shared" si="113"/>
        <v>0</v>
      </c>
      <c r="F66" s="7">
        <v>0</v>
      </c>
      <c r="G66" s="4">
        <v>0</v>
      </c>
      <c r="H66" s="4">
        <v>0</v>
      </c>
      <c r="I66" s="5">
        <f t="shared" si="109"/>
        <v>0</v>
      </c>
      <c r="J66" s="4">
        <v>0</v>
      </c>
      <c r="K66" s="4">
        <v>0</v>
      </c>
      <c r="L66" s="4">
        <v>0</v>
      </c>
      <c r="M66" s="5">
        <f t="shared" si="110"/>
        <v>0</v>
      </c>
      <c r="N66" s="4">
        <v>0</v>
      </c>
      <c r="O66" s="4">
        <v>0</v>
      </c>
      <c r="P66" s="4">
        <v>0</v>
      </c>
      <c r="Q66" s="5">
        <f t="shared" si="111"/>
        <v>0</v>
      </c>
      <c r="R66" s="4">
        <v>0</v>
      </c>
      <c r="S66" s="4">
        <v>0</v>
      </c>
      <c r="T66" s="4">
        <v>0</v>
      </c>
      <c r="U66" s="5">
        <f t="shared" si="112"/>
        <v>0</v>
      </c>
      <c r="V66" s="4">
        <v>0</v>
      </c>
      <c r="W66" s="4">
        <v>0</v>
      </c>
      <c r="X66" s="4">
        <v>0</v>
      </c>
      <c r="Y66" s="4">
        <f>SUM(V66:X66)</f>
        <v>0</v>
      </c>
    </row>
    <row r="67" spans="1:25" ht="15.5" x14ac:dyDescent="0.35">
      <c r="A67" s="3">
        <v>45618</v>
      </c>
      <c r="B67" s="4">
        <f t="shared" ref="B67" si="114">SUM(F67,J67,N67,R67,V67)</f>
        <v>0</v>
      </c>
      <c r="C67" s="4">
        <f t="shared" ref="C67" si="115">SUM(G67,K67,O67,S67,W67)</f>
        <v>0</v>
      </c>
      <c r="D67" s="4">
        <f t="shared" ref="D67" si="116">SUM(H67,L67,P67,T67,X67)</f>
        <v>0</v>
      </c>
      <c r="E67" s="5">
        <f t="shared" ref="E67" si="117">SUM(I67,M67,Q67,U67,Y67)</f>
        <v>0</v>
      </c>
      <c r="F67" s="7">
        <v>0</v>
      </c>
      <c r="G67" s="4">
        <v>0</v>
      </c>
      <c r="H67" s="4">
        <v>0</v>
      </c>
      <c r="I67" s="5">
        <f t="shared" ref="I67" si="118">SUM(F67:H67)</f>
        <v>0</v>
      </c>
      <c r="J67" s="4">
        <v>0</v>
      </c>
      <c r="K67" s="4">
        <v>0</v>
      </c>
      <c r="L67" s="4">
        <v>0</v>
      </c>
      <c r="M67" s="5">
        <f t="shared" ref="M67" si="119">SUM(J67:L67)</f>
        <v>0</v>
      </c>
      <c r="N67" s="4">
        <v>0</v>
      </c>
      <c r="O67" s="4">
        <v>0</v>
      </c>
      <c r="P67" s="4">
        <v>0</v>
      </c>
      <c r="Q67" s="5">
        <f t="shared" ref="Q67" si="120">SUM(N67:P67)</f>
        <v>0</v>
      </c>
      <c r="R67" s="4">
        <v>0</v>
      </c>
      <c r="S67" s="4">
        <v>0</v>
      </c>
      <c r="T67" s="4">
        <v>0</v>
      </c>
      <c r="U67" s="5">
        <f t="shared" ref="U67" si="121">SUM(R67:T67)</f>
        <v>0</v>
      </c>
      <c r="V67" s="4">
        <v>0</v>
      </c>
      <c r="W67" s="4">
        <v>0</v>
      </c>
      <c r="X67" s="4">
        <v>0</v>
      </c>
      <c r="Y67" s="4">
        <f>SUM(V67:X67)</f>
        <v>0</v>
      </c>
    </row>
    <row r="68" spans="1:25" ht="15.5" x14ac:dyDescent="0.35">
      <c r="A68" s="8"/>
      <c r="B68" s="9"/>
      <c r="C68" s="9"/>
      <c r="D68" s="9"/>
      <c r="E68" s="10"/>
      <c r="F68" s="9"/>
      <c r="G68" s="9"/>
      <c r="H68" s="9"/>
      <c r="I68" s="10"/>
      <c r="J68" s="9"/>
      <c r="K68" s="9"/>
      <c r="L68" s="9"/>
      <c r="M68" s="10"/>
      <c r="N68" s="9"/>
      <c r="O68" s="9"/>
      <c r="P68" s="9"/>
      <c r="Q68" s="10"/>
      <c r="R68" s="9"/>
      <c r="S68" s="9"/>
      <c r="T68" s="9"/>
      <c r="U68" s="10"/>
      <c r="V68" s="9"/>
      <c r="W68" s="9"/>
      <c r="X68" s="9"/>
      <c r="Y68" s="10"/>
    </row>
    <row r="69" spans="1:25" ht="15.5" x14ac:dyDescent="0.35">
      <c r="A69" s="8"/>
      <c r="B69" s="9"/>
      <c r="C69" s="9"/>
      <c r="D69" s="9"/>
      <c r="E69" s="10"/>
      <c r="F69" s="9"/>
      <c r="G69" s="9"/>
      <c r="H69" s="9"/>
      <c r="I69" s="10"/>
      <c r="J69" s="9"/>
      <c r="K69" s="9"/>
      <c r="L69" s="9"/>
      <c r="M69" s="10"/>
      <c r="N69" s="9"/>
      <c r="O69" s="9"/>
      <c r="P69" s="9"/>
      <c r="Q69" s="10"/>
      <c r="R69" s="9"/>
      <c r="S69" s="9"/>
      <c r="T69" s="9"/>
      <c r="U69" s="10"/>
      <c r="V69" s="9"/>
      <c r="W69" s="9"/>
      <c r="X69" s="9"/>
      <c r="Y69" s="10"/>
    </row>
    <row r="70" spans="1:25" ht="15.5" x14ac:dyDescent="0.35">
      <c r="A70" s="8"/>
      <c r="B70" s="9"/>
      <c r="C70" s="9"/>
      <c r="D70" s="9"/>
      <c r="E70" s="10"/>
      <c r="F70" s="9"/>
      <c r="G70" s="9"/>
      <c r="H70" s="9"/>
      <c r="I70" s="10"/>
      <c r="J70" s="9"/>
      <c r="K70" s="9"/>
      <c r="L70" s="9"/>
      <c r="M70" s="10"/>
      <c r="N70" s="9"/>
      <c r="O70" s="9"/>
      <c r="P70" s="9"/>
      <c r="Q70" s="10"/>
      <c r="R70" s="9"/>
      <c r="S70" s="9"/>
      <c r="T70" s="9"/>
      <c r="U70" s="10"/>
      <c r="V70" s="9"/>
      <c r="W70" s="9"/>
      <c r="X70" s="9"/>
      <c r="Y70" s="10"/>
    </row>
    <row r="71" spans="1:25" ht="15.5" x14ac:dyDescent="0.35">
      <c r="A71" s="8"/>
      <c r="B71" s="9"/>
      <c r="C71" s="9"/>
      <c r="D71" s="9"/>
      <c r="E71" s="10"/>
      <c r="F71" s="9"/>
      <c r="G71" s="9"/>
      <c r="H71" s="9"/>
      <c r="I71" s="10"/>
      <c r="J71" s="9"/>
      <c r="K71" s="9"/>
      <c r="L71" s="9"/>
      <c r="M71" s="10"/>
      <c r="N71" s="9"/>
      <c r="O71" s="9"/>
      <c r="P71" s="9"/>
      <c r="Q71" s="10"/>
      <c r="R71" s="9"/>
      <c r="S71" s="9"/>
      <c r="T71" s="9"/>
      <c r="U71" s="10"/>
      <c r="V71" s="9"/>
      <c r="W71" s="9"/>
      <c r="X71" s="9"/>
      <c r="Y71" s="10"/>
    </row>
    <row r="72" spans="1:25" ht="15.5" x14ac:dyDescent="0.35">
      <c r="A72" s="8"/>
      <c r="B72" s="9"/>
      <c r="C72" s="9"/>
      <c r="D72" s="9"/>
      <c r="E72" s="10"/>
      <c r="F72" s="9"/>
      <c r="G72" s="9"/>
      <c r="H72" s="9"/>
      <c r="I72" s="10"/>
      <c r="J72" s="9"/>
      <c r="K72" s="9"/>
      <c r="L72" s="9"/>
      <c r="M72" s="10"/>
      <c r="N72" s="9"/>
      <c r="O72" s="9"/>
      <c r="P72" s="9"/>
      <c r="Q72" s="10"/>
      <c r="R72" s="9"/>
      <c r="S72" s="9"/>
      <c r="T72" s="9"/>
      <c r="U72" s="10"/>
      <c r="V72" s="9"/>
      <c r="W72" s="9"/>
      <c r="X72" s="9"/>
      <c r="Y72" s="10"/>
    </row>
    <row r="73" spans="1:25" ht="15.5" x14ac:dyDescent="0.35">
      <c r="A73" s="8"/>
      <c r="B73" s="9"/>
      <c r="C73" s="9"/>
      <c r="D73" s="9"/>
      <c r="E73" s="10"/>
      <c r="F73" s="9"/>
      <c r="G73" s="9"/>
      <c r="H73" s="9"/>
      <c r="I73" s="10"/>
      <c r="J73" s="9"/>
      <c r="K73" s="9"/>
      <c r="L73" s="9"/>
      <c r="M73" s="10"/>
      <c r="N73" s="9"/>
      <c r="O73" s="9"/>
      <c r="P73" s="9"/>
      <c r="Q73" s="10"/>
      <c r="R73" s="9"/>
      <c r="S73" s="9"/>
      <c r="T73" s="9"/>
      <c r="U73" s="10"/>
      <c r="V73" s="9"/>
      <c r="W73" s="9"/>
      <c r="X73" s="9"/>
      <c r="Y73" s="10"/>
    </row>
    <row r="74" spans="1:25" ht="15.5" x14ac:dyDescent="0.35">
      <c r="A74" s="8"/>
      <c r="B74" s="9"/>
      <c r="C74" s="9"/>
      <c r="D74" s="9"/>
      <c r="E74" s="10"/>
      <c r="F74" s="9"/>
      <c r="G74" s="9"/>
      <c r="H74" s="9"/>
      <c r="I74" s="10"/>
      <c r="J74" s="9"/>
      <c r="K74" s="9"/>
      <c r="L74" s="9"/>
      <c r="M74" s="10"/>
      <c r="N74" s="9"/>
      <c r="O74" s="9"/>
      <c r="P74" s="9"/>
      <c r="Q74" s="10"/>
      <c r="R74" s="9"/>
      <c r="S74" s="9"/>
      <c r="T74" s="9"/>
      <c r="U74" s="10"/>
      <c r="V74" s="9"/>
      <c r="W74" s="9"/>
      <c r="X74" s="9"/>
      <c r="Y74" s="10"/>
    </row>
    <row r="75" spans="1:25" ht="15.5" x14ac:dyDescent="0.35">
      <c r="A75" s="8"/>
      <c r="B75" s="9"/>
      <c r="C75" s="9"/>
      <c r="D75" s="9"/>
      <c r="E75" s="10"/>
      <c r="F75" s="9"/>
      <c r="G75" s="9"/>
      <c r="H75" s="9"/>
      <c r="I75" s="10"/>
      <c r="J75" s="9"/>
      <c r="K75" s="9"/>
      <c r="L75" s="9"/>
      <c r="M75" s="10"/>
      <c r="N75" s="9"/>
      <c r="O75" s="9"/>
      <c r="P75" s="9"/>
      <c r="Q75" s="10"/>
      <c r="R75" s="9"/>
      <c r="S75" s="9"/>
      <c r="T75" s="9"/>
      <c r="U75" s="10"/>
      <c r="V75" s="9"/>
      <c r="W75" s="9"/>
      <c r="X75" s="9"/>
      <c r="Y75" s="10"/>
    </row>
    <row r="76" spans="1:25" ht="15.5" x14ac:dyDescent="0.35">
      <c r="A76" s="8"/>
      <c r="B76" s="9"/>
      <c r="C76" s="9"/>
      <c r="D76" s="9"/>
      <c r="E76" s="10"/>
      <c r="F76" s="9"/>
      <c r="G76" s="9"/>
      <c r="H76" s="9"/>
      <c r="I76" s="10"/>
      <c r="J76" s="9"/>
      <c r="K76" s="9"/>
      <c r="L76" s="9"/>
      <c r="M76" s="10"/>
      <c r="N76" s="9"/>
      <c r="O76" s="9"/>
      <c r="P76" s="9"/>
      <c r="Q76" s="10"/>
      <c r="R76" s="9"/>
      <c r="S76" s="9"/>
      <c r="T76" s="9"/>
      <c r="U76" s="10"/>
      <c r="V76" s="9"/>
      <c r="W76" s="9"/>
      <c r="X76" s="9"/>
      <c r="Y76" s="10"/>
    </row>
    <row r="77" spans="1:25" ht="16" thickBot="1" x14ac:dyDescent="0.4">
      <c r="A77" s="8"/>
      <c r="B77" s="9"/>
      <c r="C77" s="9"/>
      <c r="D77" s="9"/>
      <c r="E77" s="10"/>
      <c r="F77" s="9"/>
      <c r="G77" s="9"/>
      <c r="H77" s="9"/>
      <c r="I77" s="10"/>
      <c r="J77" s="9"/>
      <c r="K77" s="9"/>
      <c r="L77" s="9"/>
      <c r="M77" s="10"/>
      <c r="N77" s="9"/>
      <c r="O77" s="9"/>
      <c r="P77" s="9"/>
      <c r="Q77" s="10"/>
      <c r="R77" s="9"/>
      <c r="S77" s="9"/>
      <c r="T77" s="9"/>
      <c r="U77" s="10"/>
      <c r="V77" s="9"/>
      <c r="W77" s="9"/>
      <c r="X77" s="9"/>
      <c r="Y77" s="10"/>
    </row>
    <row r="78" spans="1:25" ht="16" thickBot="1" x14ac:dyDescent="0.4">
      <c r="A78" s="102" t="s">
        <v>22</v>
      </c>
      <c r="B78" s="103"/>
      <c r="C78" s="103"/>
      <c r="D78" s="103"/>
      <c r="E78" s="103"/>
      <c r="F78" s="103"/>
      <c r="G78" s="103"/>
      <c r="H78" s="103"/>
      <c r="I78" s="103"/>
      <c r="J78" s="103"/>
      <c r="K78" s="103"/>
      <c r="L78" s="103"/>
      <c r="M78" s="103"/>
      <c r="N78" s="103"/>
      <c r="O78" s="103"/>
      <c r="P78" s="103"/>
      <c r="Q78" s="103"/>
      <c r="R78" s="103"/>
      <c r="S78" s="103"/>
      <c r="T78" s="103"/>
      <c r="U78" s="103"/>
      <c r="V78" s="103"/>
      <c r="W78" s="103"/>
      <c r="X78" s="103"/>
      <c r="Y78" s="104"/>
    </row>
    <row r="79" spans="1:25" ht="15.5" x14ac:dyDescent="0.35">
      <c r="A79" s="98" t="s">
        <v>4</v>
      </c>
      <c r="B79" s="98"/>
      <c r="C79" s="98"/>
      <c r="D79" s="98"/>
      <c r="E79" s="99"/>
      <c r="F79" s="98" t="s">
        <v>7</v>
      </c>
      <c r="G79" s="98"/>
      <c r="H79" s="98"/>
      <c r="I79" s="99"/>
      <c r="J79" s="98" t="s">
        <v>8</v>
      </c>
      <c r="K79" s="98"/>
      <c r="L79" s="98"/>
      <c r="M79" s="99"/>
      <c r="N79" s="98" t="s">
        <v>9</v>
      </c>
      <c r="O79" s="98"/>
      <c r="P79" s="98"/>
      <c r="Q79" s="99"/>
      <c r="R79" s="98" t="s">
        <v>10</v>
      </c>
      <c r="S79" s="98"/>
      <c r="T79" s="98"/>
      <c r="U79" s="99"/>
      <c r="V79" s="101" t="s">
        <v>11</v>
      </c>
      <c r="W79" s="98"/>
      <c r="X79" s="98"/>
      <c r="Y79" s="99"/>
    </row>
    <row r="80" spans="1:25" ht="18" customHeight="1" x14ac:dyDescent="0.35">
      <c r="A80" s="2" t="s">
        <v>5</v>
      </c>
      <c r="B80" s="22" t="s">
        <v>6</v>
      </c>
      <c r="C80" s="22" t="s">
        <v>2</v>
      </c>
      <c r="D80" s="22" t="s">
        <v>3</v>
      </c>
      <c r="E80" s="25" t="s">
        <v>4</v>
      </c>
      <c r="F80" s="22" t="s">
        <v>6</v>
      </c>
      <c r="G80" s="22" t="s">
        <v>2</v>
      </c>
      <c r="H80" s="22" t="s">
        <v>3</v>
      </c>
      <c r="I80" s="25" t="s">
        <v>4</v>
      </c>
      <c r="J80" s="22" t="s">
        <v>6</v>
      </c>
      <c r="K80" s="22" t="s">
        <v>2</v>
      </c>
      <c r="L80" s="22" t="s">
        <v>3</v>
      </c>
      <c r="M80" s="25" t="s">
        <v>4</v>
      </c>
      <c r="N80" s="22" t="s">
        <v>6</v>
      </c>
      <c r="O80" s="22" t="s">
        <v>2</v>
      </c>
      <c r="P80" s="22" t="s">
        <v>3</v>
      </c>
      <c r="Q80" s="25" t="s">
        <v>4</v>
      </c>
      <c r="R80" s="22" t="s">
        <v>6</v>
      </c>
      <c r="S80" s="22" t="s">
        <v>2</v>
      </c>
      <c r="T80" s="22" t="s">
        <v>3</v>
      </c>
      <c r="U80" s="25" t="s">
        <v>4</v>
      </c>
      <c r="V80" s="26" t="s">
        <v>6</v>
      </c>
      <c r="W80" s="22" t="s">
        <v>2</v>
      </c>
      <c r="X80" s="22" t="s">
        <v>3</v>
      </c>
      <c r="Y80" s="25" t="s">
        <v>4</v>
      </c>
    </row>
    <row r="81" spans="1:25" ht="15.5" x14ac:dyDescent="0.35">
      <c r="A81" s="3">
        <v>45252</v>
      </c>
      <c r="B81" s="4">
        <f t="shared" ref="B81:B92" si="122">SUM(F81,J81,N81,R81,V81)</f>
        <v>0</v>
      </c>
      <c r="C81" s="4">
        <f t="shared" ref="C81" si="123">SUM(G81,K81,O81,S81,W81)</f>
        <v>0</v>
      </c>
      <c r="D81" s="4">
        <f t="shared" ref="D81:D92" si="124">SUM(H81,L81,P81,T81,X81)</f>
        <v>0</v>
      </c>
      <c r="E81" s="5">
        <f t="shared" ref="E81:E92" si="125">SUM(B81:D81)</f>
        <v>0</v>
      </c>
      <c r="F81" s="4">
        <v>0</v>
      </c>
      <c r="G81" s="4">
        <v>0</v>
      </c>
      <c r="H81" s="4">
        <v>0</v>
      </c>
      <c r="I81" s="5">
        <f t="shared" ref="I81:I92" si="126">SUM(F81:H81)</f>
        <v>0</v>
      </c>
      <c r="J81" s="4">
        <v>0</v>
      </c>
      <c r="K81" s="4">
        <v>0</v>
      </c>
      <c r="L81" s="4">
        <v>0</v>
      </c>
      <c r="M81" s="5">
        <f t="shared" ref="M81:M92" si="127">SUM(J81:L81)</f>
        <v>0</v>
      </c>
      <c r="N81" s="4">
        <v>0</v>
      </c>
      <c r="O81" s="4">
        <v>0</v>
      </c>
      <c r="P81" s="4">
        <v>0</v>
      </c>
      <c r="Q81" s="5">
        <f t="shared" ref="Q81:Q92" si="128">SUM(N81:P81)</f>
        <v>0</v>
      </c>
      <c r="R81" s="4">
        <v>0</v>
      </c>
      <c r="S81" s="4">
        <v>0</v>
      </c>
      <c r="T81" s="4">
        <v>0</v>
      </c>
      <c r="U81" s="5">
        <v>0</v>
      </c>
      <c r="V81" s="4">
        <v>0</v>
      </c>
      <c r="W81" s="4">
        <v>0</v>
      </c>
      <c r="X81" s="4">
        <v>0</v>
      </c>
      <c r="Y81" s="4">
        <v>0</v>
      </c>
    </row>
    <row r="82" spans="1:25" ht="15.5" x14ac:dyDescent="0.35">
      <c r="A82" s="3">
        <v>45282</v>
      </c>
      <c r="B82" s="4">
        <f t="shared" si="122"/>
        <v>0</v>
      </c>
      <c r="C82" s="4">
        <f>SUM(G82,K82,O82,S82,W82)</f>
        <v>0</v>
      </c>
      <c r="D82" s="4">
        <f t="shared" si="124"/>
        <v>0</v>
      </c>
      <c r="E82" s="5">
        <f t="shared" si="125"/>
        <v>0</v>
      </c>
      <c r="F82" s="4">
        <v>0</v>
      </c>
      <c r="G82" s="4">
        <v>0</v>
      </c>
      <c r="H82" s="4">
        <v>0</v>
      </c>
      <c r="I82" s="5">
        <f t="shared" si="126"/>
        <v>0</v>
      </c>
      <c r="J82" s="4">
        <v>0</v>
      </c>
      <c r="K82" s="4">
        <v>0</v>
      </c>
      <c r="L82" s="4">
        <v>0</v>
      </c>
      <c r="M82" s="5">
        <f t="shared" si="127"/>
        <v>0</v>
      </c>
      <c r="N82" s="4">
        <v>0</v>
      </c>
      <c r="O82" s="4">
        <v>0</v>
      </c>
      <c r="P82" s="4">
        <v>0</v>
      </c>
      <c r="Q82" s="5">
        <f t="shared" si="128"/>
        <v>0</v>
      </c>
      <c r="R82" s="4">
        <v>0</v>
      </c>
      <c r="S82" s="4">
        <v>0</v>
      </c>
      <c r="T82" s="4">
        <v>0</v>
      </c>
      <c r="U82" s="5">
        <v>0</v>
      </c>
      <c r="V82" s="4">
        <v>0</v>
      </c>
      <c r="W82" s="4">
        <v>0</v>
      </c>
      <c r="X82" s="4">
        <v>0</v>
      </c>
      <c r="Y82" s="4">
        <v>0</v>
      </c>
    </row>
    <row r="83" spans="1:25" ht="15.5" x14ac:dyDescent="0.35">
      <c r="A83" s="3">
        <v>45313</v>
      </c>
      <c r="B83" s="4">
        <f t="shared" si="122"/>
        <v>0</v>
      </c>
      <c r="C83" s="4">
        <f t="shared" ref="C83:C92" si="129">SUM(G83,K83,O83,S83,W83)</f>
        <v>0</v>
      </c>
      <c r="D83" s="4">
        <f t="shared" si="124"/>
        <v>0</v>
      </c>
      <c r="E83" s="5">
        <f t="shared" si="125"/>
        <v>0</v>
      </c>
      <c r="F83" s="4">
        <v>0</v>
      </c>
      <c r="G83" s="4">
        <v>0</v>
      </c>
      <c r="H83" s="4">
        <v>0</v>
      </c>
      <c r="I83" s="5">
        <f t="shared" si="126"/>
        <v>0</v>
      </c>
      <c r="J83" s="4">
        <v>0</v>
      </c>
      <c r="K83" s="4">
        <v>0</v>
      </c>
      <c r="L83" s="4">
        <v>0</v>
      </c>
      <c r="M83" s="5">
        <f t="shared" si="127"/>
        <v>0</v>
      </c>
      <c r="N83" s="4">
        <v>0</v>
      </c>
      <c r="O83" s="4">
        <v>0</v>
      </c>
      <c r="P83" s="4">
        <v>0</v>
      </c>
      <c r="Q83" s="5">
        <f t="shared" si="128"/>
        <v>0</v>
      </c>
      <c r="R83" s="4">
        <v>0</v>
      </c>
      <c r="S83" s="4">
        <v>0</v>
      </c>
      <c r="T83" s="4">
        <v>0</v>
      </c>
      <c r="U83" s="5">
        <v>0</v>
      </c>
      <c r="V83" s="4">
        <v>0</v>
      </c>
      <c r="W83" s="4">
        <v>0</v>
      </c>
      <c r="X83" s="4">
        <v>0</v>
      </c>
      <c r="Y83" s="4">
        <v>0</v>
      </c>
    </row>
    <row r="84" spans="1:25" ht="15.5" x14ac:dyDescent="0.35">
      <c r="A84" s="3">
        <v>45344</v>
      </c>
      <c r="B84" s="4">
        <f t="shared" si="122"/>
        <v>0</v>
      </c>
      <c r="C84" s="4">
        <f t="shared" si="129"/>
        <v>0</v>
      </c>
      <c r="D84" s="4">
        <f t="shared" si="124"/>
        <v>0</v>
      </c>
      <c r="E84" s="5">
        <f t="shared" si="125"/>
        <v>0</v>
      </c>
      <c r="F84" s="4">
        <v>0</v>
      </c>
      <c r="G84" s="4">
        <v>0</v>
      </c>
      <c r="H84" s="4">
        <v>0</v>
      </c>
      <c r="I84" s="5">
        <f t="shared" si="126"/>
        <v>0</v>
      </c>
      <c r="J84" s="4">
        <v>0</v>
      </c>
      <c r="K84" s="4">
        <v>0</v>
      </c>
      <c r="L84" s="4">
        <v>0</v>
      </c>
      <c r="M84" s="5">
        <f t="shared" si="127"/>
        <v>0</v>
      </c>
      <c r="N84" s="4">
        <v>0</v>
      </c>
      <c r="O84" s="4">
        <v>0</v>
      </c>
      <c r="P84" s="4">
        <v>0</v>
      </c>
      <c r="Q84" s="5">
        <f t="shared" si="128"/>
        <v>0</v>
      </c>
      <c r="R84" s="4">
        <v>0</v>
      </c>
      <c r="S84" s="4">
        <v>0</v>
      </c>
      <c r="T84" s="4">
        <v>0</v>
      </c>
      <c r="U84" s="5">
        <v>0</v>
      </c>
      <c r="V84" s="4">
        <v>0</v>
      </c>
      <c r="W84" s="4">
        <v>0</v>
      </c>
      <c r="X84" s="4">
        <v>0</v>
      </c>
      <c r="Y84" s="4">
        <v>0</v>
      </c>
    </row>
    <row r="85" spans="1:25" ht="15.5" x14ac:dyDescent="0.35">
      <c r="A85" s="3">
        <v>45373</v>
      </c>
      <c r="B85" s="4">
        <f t="shared" si="122"/>
        <v>0</v>
      </c>
      <c r="C85" s="4">
        <f t="shared" si="129"/>
        <v>0</v>
      </c>
      <c r="D85" s="4">
        <f t="shared" si="124"/>
        <v>0</v>
      </c>
      <c r="E85" s="5">
        <f t="shared" si="125"/>
        <v>0</v>
      </c>
      <c r="F85" s="4">
        <v>0</v>
      </c>
      <c r="G85" s="4">
        <v>0</v>
      </c>
      <c r="H85" s="4">
        <v>0</v>
      </c>
      <c r="I85" s="5">
        <f t="shared" si="126"/>
        <v>0</v>
      </c>
      <c r="J85" s="4">
        <v>0</v>
      </c>
      <c r="K85" s="4">
        <v>0</v>
      </c>
      <c r="L85" s="4">
        <v>0</v>
      </c>
      <c r="M85" s="5">
        <f t="shared" si="127"/>
        <v>0</v>
      </c>
      <c r="N85" s="4">
        <v>0</v>
      </c>
      <c r="O85" s="4">
        <v>0</v>
      </c>
      <c r="P85" s="4">
        <v>0</v>
      </c>
      <c r="Q85" s="5">
        <f t="shared" si="128"/>
        <v>0</v>
      </c>
      <c r="R85" s="4">
        <v>0</v>
      </c>
      <c r="S85" s="4">
        <v>0</v>
      </c>
      <c r="T85" s="4">
        <v>0</v>
      </c>
      <c r="U85" s="5">
        <v>0</v>
      </c>
      <c r="V85" s="4">
        <v>0</v>
      </c>
      <c r="W85" s="4">
        <v>0</v>
      </c>
      <c r="X85" s="4">
        <v>0</v>
      </c>
      <c r="Y85" s="4">
        <v>0</v>
      </c>
    </row>
    <row r="86" spans="1:25" ht="15.5" x14ac:dyDescent="0.35">
      <c r="A86" s="3">
        <v>45404</v>
      </c>
      <c r="B86" s="4">
        <f t="shared" si="122"/>
        <v>0</v>
      </c>
      <c r="C86" s="4">
        <f t="shared" si="129"/>
        <v>0</v>
      </c>
      <c r="D86" s="4">
        <f t="shared" si="124"/>
        <v>0</v>
      </c>
      <c r="E86" s="5">
        <f t="shared" si="125"/>
        <v>0</v>
      </c>
      <c r="F86" s="4">
        <v>0</v>
      </c>
      <c r="G86" s="4">
        <v>0</v>
      </c>
      <c r="H86" s="4">
        <v>0</v>
      </c>
      <c r="I86" s="5">
        <f t="shared" si="126"/>
        <v>0</v>
      </c>
      <c r="J86" s="4">
        <v>0</v>
      </c>
      <c r="K86" s="4">
        <v>0</v>
      </c>
      <c r="L86" s="4">
        <v>0</v>
      </c>
      <c r="M86" s="5">
        <f t="shared" si="127"/>
        <v>0</v>
      </c>
      <c r="N86" s="4">
        <v>0</v>
      </c>
      <c r="O86" s="4">
        <v>0</v>
      </c>
      <c r="P86" s="4">
        <v>0</v>
      </c>
      <c r="Q86" s="5">
        <f t="shared" si="128"/>
        <v>0</v>
      </c>
      <c r="R86" s="4">
        <v>0</v>
      </c>
      <c r="S86" s="4">
        <v>0</v>
      </c>
      <c r="T86" s="4">
        <v>0</v>
      </c>
      <c r="U86" s="5">
        <v>0</v>
      </c>
      <c r="V86" s="4">
        <v>0</v>
      </c>
      <c r="W86" s="4">
        <v>0</v>
      </c>
      <c r="X86" s="4">
        <v>0</v>
      </c>
      <c r="Y86" s="4">
        <v>0</v>
      </c>
    </row>
    <row r="87" spans="1:25" ht="15.5" x14ac:dyDescent="0.35">
      <c r="A87" s="3">
        <v>45434</v>
      </c>
      <c r="B87" s="4">
        <f t="shared" si="122"/>
        <v>0</v>
      </c>
      <c r="C87" s="4">
        <f t="shared" si="129"/>
        <v>0</v>
      </c>
      <c r="D87" s="4">
        <f t="shared" si="124"/>
        <v>0</v>
      </c>
      <c r="E87" s="5">
        <f t="shared" si="125"/>
        <v>0</v>
      </c>
      <c r="F87" s="4">
        <v>0</v>
      </c>
      <c r="G87" s="4">
        <v>0</v>
      </c>
      <c r="H87" s="4">
        <v>0</v>
      </c>
      <c r="I87" s="5">
        <f t="shared" si="126"/>
        <v>0</v>
      </c>
      <c r="J87" s="4">
        <v>0</v>
      </c>
      <c r="K87" s="4">
        <v>0</v>
      </c>
      <c r="L87" s="4">
        <v>0</v>
      </c>
      <c r="M87" s="5">
        <f t="shared" si="127"/>
        <v>0</v>
      </c>
      <c r="N87" s="4">
        <v>0</v>
      </c>
      <c r="O87" s="4">
        <v>0</v>
      </c>
      <c r="P87" s="4">
        <v>0</v>
      </c>
      <c r="Q87" s="5">
        <f t="shared" si="128"/>
        <v>0</v>
      </c>
      <c r="R87" s="4">
        <v>0</v>
      </c>
      <c r="S87" s="4">
        <v>0</v>
      </c>
      <c r="T87" s="4">
        <v>0</v>
      </c>
      <c r="U87" s="5">
        <v>0</v>
      </c>
      <c r="V87" s="4">
        <v>0</v>
      </c>
      <c r="W87" s="4">
        <v>0</v>
      </c>
      <c r="X87" s="4">
        <v>0</v>
      </c>
      <c r="Y87" s="4">
        <v>0</v>
      </c>
    </row>
    <row r="88" spans="1:25" ht="15.5" x14ac:dyDescent="0.35">
      <c r="A88" s="3">
        <v>45465</v>
      </c>
      <c r="B88" s="4">
        <f t="shared" si="122"/>
        <v>0</v>
      </c>
      <c r="C88" s="4">
        <f t="shared" si="129"/>
        <v>0</v>
      </c>
      <c r="D88" s="4">
        <f t="shared" si="124"/>
        <v>0</v>
      </c>
      <c r="E88" s="5">
        <f t="shared" si="125"/>
        <v>0</v>
      </c>
      <c r="F88" s="4">
        <v>0</v>
      </c>
      <c r="G88" s="4">
        <v>0</v>
      </c>
      <c r="H88" s="4">
        <v>0</v>
      </c>
      <c r="I88" s="5">
        <f t="shared" si="126"/>
        <v>0</v>
      </c>
      <c r="J88" s="4">
        <v>0</v>
      </c>
      <c r="K88" s="4">
        <v>0</v>
      </c>
      <c r="L88" s="4">
        <v>0</v>
      </c>
      <c r="M88" s="5">
        <f t="shared" si="127"/>
        <v>0</v>
      </c>
      <c r="N88" s="4">
        <v>0</v>
      </c>
      <c r="O88" s="4">
        <v>0</v>
      </c>
      <c r="P88" s="4">
        <v>0</v>
      </c>
      <c r="Q88" s="5">
        <f t="shared" si="128"/>
        <v>0</v>
      </c>
      <c r="R88" s="4">
        <v>0</v>
      </c>
      <c r="S88" s="4">
        <v>0</v>
      </c>
      <c r="T88" s="4">
        <v>0</v>
      </c>
      <c r="U88" s="5">
        <v>0</v>
      </c>
      <c r="V88" s="4">
        <v>0</v>
      </c>
      <c r="W88" s="4">
        <v>0</v>
      </c>
      <c r="X88" s="4">
        <v>0</v>
      </c>
      <c r="Y88" s="4">
        <v>0</v>
      </c>
    </row>
    <row r="89" spans="1:25" ht="15.5" x14ac:dyDescent="0.35">
      <c r="A89" s="3">
        <v>45495</v>
      </c>
      <c r="B89" s="4">
        <f t="shared" si="122"/>
        <v>0</v>
      </c>
      <c r="C89" s="4">
        <f t="shared" si="129"/>
        <v>0</v>
      </c>
      <c r="D89" s="4">
        <f t="shared" si="124"/>
        <v>0</v>
      </c>
      <c r="E89" s="5">
        <f t="shared" si="125"/>
        <v>0</v>
      </c>
      <c r="F89" s="4">
        <v>0</v>
      </c>
      <c r="G89" s="4">
        <v>0</v>
      </c>
      <c r="H89" s="4">
        <v>0</v>
      </c>
      <c r="I89" s="5">
        <f t="shared" si="126"/>
        <v>0</v>
      </c>
      <c r="J89" s="4">
        <v>0</v>
      </c>
      <c r="K89" s="4">
        <v>0</v>
      </c>
      <c r="L89" s="4">
        <v>0</v>
      </c>
      <c r="M89" s="5">
        <f t="shared" si="127"/>
        <v>0</v>
      </c>
      <c r="N89" s="4">
        <v>0</v>
      </c>
      <c r="O89" s="4">
        <v>0</v>
      </c>
      <c r="P89" s="4">
        <v>0</v>
      </c>
      <c r="Q89" s="5">
        <f t="shared" si="128"/>
        <v>0</v>
      </c>
      <c r="R89" s="4">
        <v>0</v>
      </c>
      <c r="S89" s="4">
        <v>0</v>
      </c>
      <c r="T89" s="4">
        <v>0</v>
      </c>
      <c r="U89" s="5">
        <v>0</v>
      </c>
      <c r="V89" s="4">
        <v>0</v>
      </c>
      <c r="W89" s="4">
        <v>0</v>
      </c>
      <c r="X89" s="4">
        <v>0</v>
      </c>
      <c r="Y89" s="4">
        <v>0</v>
      </c>
    </row>
    <row r="90" spans="1:25" ht="15.5" x14ac:dyDescent="0.35">
      <c r="A90" s="3">
        <v>45526</v>
      </c>
      <c r="B90" s="4">
        <f t="shared" si="122"/>
        <v>0</v>
      </c>
      <c r="C90" s="4">
        <f t="shared" si="129"/>
        <v>0</v>
      </c>
      <c r="D90" s="4">
        <f t="shared" si="124"/>
        <v>0</v>
      </c>
      <c r="E90" s="5">
        <f t="shared" si="125"/>
        <v>0</v>
      </c>
      <c r="F90" s="4">
        <v>0</v>
      </c>
      <c r="G90" s="4">
        <v>0</v>
      </c>
      <c r="H90" s="4">
        <v>0</v>
      </c>
      <c r="I90" s="5">
        <f t="shared" si="126"/>
        <v>0</v>
      </c>
      <c r="J90" s="4">
        <v>0</v>
      </c>
      <c r="K90" s="4">
        <v>0</v>
      </c>
      <c r="L90" s="4">
        <v>0</v>
      </c>
      <c r="M90" s="5">
        <f t="shared" si="127"/>
        <v>0</v>
      </c>
      <c r="N90" s="4">
        <v>0</v>
      </c>
      <c r="O90" s="4">
        <v>0</v>
      </c>
      <c r="P90" s="4">
        <v>0</v>
      </c>
      <c r="Q90" s="5">
        <f t="shared" si="128"/>
        <v>0</v>
      </c>
      <c r="R90" s="4">
        <v>0</v>
      </c>
      <c r="S90" s="4">
        <v>0</v>
      </c>
      <c r="T90" s="4">
        <v>0</v>
      </c>
      <c r="U90" s="5">
        <v>0</v>
      </c>
      <c r="V90" s="4">
        <v>0</v>
      </c>
      <c r="W90" s="4">
        <v>0</v>
      </c>
      <c r="X90" s="4">
        <v>0</v>
      </c>
      <c r="Y90" s="4">
        <v>0</v>
      </c>
    </row>
    <row r="91" spans="1:25" ht="15.5" x14ac:dyDescent="0.35">
      <c r="A91" s="3">
        <v>45557</v>
      </c>
      <c r="B91" s="4">
        <f t="shared" si="122"/>
        <v>0</v>
      </c>
      <c r="C91" s="4">
        <f t="shared" si="129"/>
        <v>0</v>
      </c>
      <c r="D91" s="4">
        <f t="shared" si="124"/>
        <v>0</v>
      </c>
      <c r="E91" s="5">
        <f t="shared" si="125"/>
        <v>0</v>
      </c>
      <c r="F91" s="4">
        <v>0</v>
      </c>
      <c r="G91" s="4">
        <v>0</v>
      </c>
      <c r="H91" s="4">
        <v>0</v>
      </c>
      <c r="I91" s="5">
        <f t="shared" si="126"/>
        <v>0</v>
      </c>
      <c r="J91" s="4">
        <v>0</v>
      </c>
      <c r="K91" s="4">
        <v>0</v>
      </c>
      <c r="L91" s="4">
        <v>0</v>
      </c>
      <c r="M91" s="5">
        <f t="shared" si="127"/>
        <v>0</v>
      </c>
      <c r="N91" s="4">
        <v>0</v>
      </c>
      <c r="O91" s="4">
        <v>0</v>
      </c>
      <c r="P91" s="4">
        <v>0</v>
      </c>
      <c r="Q91" s="5">
        <f t="shared" si="128"/>
        <v>0</v>
      </c>
      <c r="R91" s="4">
        <v>0</v>
      </c>
      <c r="S91" s="4">
        <v>0</v>
      </c>
      <c r="T91" s="4">
        <v>0</v>
      </c>
      <c r="U91" s="5">
        <v>0</v>
      </c>
      <c r="V91" s="4">
        <v>0</v>
      </c>
      <c r="W91" s="4">
        <v>0</v>
      </c>
      <c r="X91" s="4">
        <v>0</v>
      </c>
      <c r="Y91" s="4">
        <v>0</v>
      </c>
    </row>
    <row r="92" spans="1:25" ht="15.5" x14ac:dyDescent="0.35">
      <c r="A92" s="3">
        <v>45587</v>
      </c>
      <c r="B92" s="4">
        <f t="shared" si="122"/>
        <v>0</v>
      </c>
      <c r="C92" s="4">
        <f t="shared" si="129"/>
        <v>0</v>
      </c>
      <c r="D92" s="4">
        <f t="shared" si="124"/>
        <v>0</v>
      </c>
      <c r="E92" s="5">
        <f t="shared" si="125"/>
        <v>0</v>
      </c>
      <c r="F92" s="4">
        <v>0</v>
      </c>
      <c r="G92" s="4">
        <v>0</v>
      </c>
      <c r="H92" s="4">
        <v>0</v>
      </c>
      <c r="I92" s="5">
        <f t="shared" si="126"/>
        <v>0</v>
      </c>
      <c r="J92" s="4">
        <v>0</v>
      </c>
      <c r="K92" s="4">
        <v>0</v>
      </c>
      <c r="L92" s="4">
        <v>0</v>
      </c>
      <c r="M92" s="5">
        <f t="shared" si="127"/>
        <v>0</v>
      </c>
      <c r="N92" s="4">
        <v>0</v>
      </c>
      <c r="O92" s="4">
        <v>0</v>
      </c>
      <c r="P92" s="4">
        <v>0</v>
      </c>
      <c r="Q92" s="5">
        <f t="shared" si="128"/>
        <v>0</v>
      </c>
      <c r="R92" s="4">
        <v>0</v>
      </c>
      <c r="S92" s="4">
        <v>0</v>
      </c>
      <c r="T92" s="4">
        <v>0</v>
      </c>
      <c r="U92" s="5">
        <v>0</v>
      </c>
      <c r="V92" s="4">
        <v>0</v>
      </c>
      <c r="W92" s="4">
        <v>0</v>
      </c>
      <c r="X92" s="4">
        <v>0</v>
      </c>
      <c r="Y92" s="4">
        <v>0</v>
      </c>
    </row>
    <row r="93" spans="1:25" ht="15.5" x14ac:dyDescent="0.35">
      <c r="A93" s="3">
        <v>45618</v>
      </c>
      <c r="B93" s="4">
        <f t="shared" ref="B93" si="130">SUM(F93,J93,N93,R93,V93)</f>
        <v>45000</v>
      </c>
      <c r="C93" s="4">
        <f t="shared" ref="C93" si="131">SUM(G93,K93,O93,S93,W93)</f>
        <v>0</v>
      </c>
      <c r="D93" s="4">
        <f t="shared" ref="D93" si="132">SUM(H93,L93,P93,T93,X93)</f>
        <v>0</v>
      </c>
      <c r="E93" s="5">
        <f t="shared" ref="E93" si="133">SUM(B93:D93)</f>
        <v>45000</v>
      </c>
      <c r="F93" s="4">
        <v>0</v>
      </c>
      <c r="G93" s="4">
        <v>0</v>
      </c>
      <c r="H93" s="4">
        <v>0</v>
      </c>
      <c r="I93" s="5">
        <f t="shared" ref="I93" si="134">SUM(F93:H93)</f>
        <v>0</v>
      </c>
      <c r="J93" s="4">
        <v>0</v>
      </c>
      <c r="K93" s="4">
        <v>0</v>
      </c>
      <c r="L93" s="4">
        <v>0</v>
      </c>
      <c r="M93" s="5">
        <f t="shared" ref="M93" si="135">SUM(J93:L93)</f>
        <v>0</v>
      </c>
      <c r="N93" s="4">
        <v>0</v>
      </c>
      <c r="O93" s="4">
        <v>0</v>
      </c>
      <c r="P93" s="4">
        <v>0</v>
      </c>
      <c r="Q93" s="5">
        <f t="shared" ref="Q93" si="136">SUM(N93:P93)</f>
        <v>0</v>
      </c>
      <c r="R93" s="4">
        <v>10000</v>
      </c>
      <c r="S93" s="4">
        <v>0</v>
      </c>
      <c r="T93" s="4">
        <v>0</v>
      </c>
      <c r="U93" s="5">
        <v>0</v>
      </c>
      <c r="V93" s="4">
        <v>35000</v>
      </c>
      <c r="W93" s="4">
        <v>0</v>
      </c>
      <c r="X93" s="4">
        <v>0</v>
      </c>
      <c r="Y93" s="4">
        <v>0</v>
      </c>
    </row>
    <row r="94" spans="1:25" ht="16" thickBot="1" x14ac:dyDescent="0.4">
      <c r="A94" s="8"/>
      <c r="B94" s="9"/>
      <c r="C94" s="9"/>
      <c r="D94" s="9"/>
      <c r="E94" s="10"/>
      <c r="F94" s="9"/>
      <c r="G94" s="9"/>
      <c r="H94" s="9"/>
      <c r="I94" s="10"/>
      <c r="J94" s="9"/>
      <c r="K94" s="9"/>
      <c r="L94" s="9"/>
      <c r="M94" s="10"/>
      <c r="N94" s="9"/>
      <c r="O94" s="9"/>
      <c r="P94" s="9"/>
      <c r="Q94" s="10"/>
      <c r="R94" s="9"/>
      <c r="S94" s="9"/>
      <c r="T94" s="9"/>
      <c r="U94" s="10"/>
      <c r="V94" s="9"/>
      <c r="W94" s="9"/>
      <c r="X94" s="9"/>
      <c r="Y94" s="10"/>
    </row>
    <row r="95" spans="1:25" ht="16" thickBot="1" x14ac:dyDescent="0.4">
      <c r="A95" s="102" t="s">
        <v>23</v>
      </c>
      <c r="B95" s="103"/>
      <c r="C95" s="103"/>
      <c r="D95" s="103"/>
      <c r="E95" s="103"/>
      <c r="F95" s="103"/>
      <c r="G95" s="103"/>
      <c r="H95" s="103"/>
      <c r="I95" s="103"/>
      <c r="J95" s="103"/>
      <c r="K95" s="103"/>
      <c r="L95" s="103"/>
      <c r="M95" s="104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</row>
    <row r="96" spans="1:25" ht="15.5" x14ac:dyDescent="0.35">
      <c r="A96" s="106" t="s">
        <v>17</v>
      </c>
      <c r="B96" s="106"/>
      <c r="C96" s="106"/>
      <c r="D96" s="106"/>
      <c r="E96" s="106"/>
      <c r="F96" s="106"/>
      <c r="H96" s="106" t="s">
        <v>18</v>
      </c>
      <c r="I96" s="106"/>
      <c r="J96" s="106"/>
      <c r="K96" s="106"/>
      <c r="L96" s="106"/>
      <c r="M96" s="106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</row>
    <row r="97" spans="1:25" ht="31" x14ac:dyDescent="0.35">
      <c r="A97" s="2" t="s">
        <v>5</v>
      </c>
      <c r="B97" s="21" t="s">
        <v>0</v>
      </c>
      <c r="C97" s="21" t="s">
        <v>1</v>
      </c>
      <c r="D97" s="22" t="s">
        <v>2</v>
      </c>
      <c r="E97" s="22" t="s">
        <v>3</v>
      </c>
      <c r="F97" s="22" t="s">
        <v>4</v>
      </c>
      <c r="H97" s="28" t="s">
        <v>5</v>
      </c>
      <c r="I97" s="21" t="s">
        <v>0</v>
      </c>
      <c r="J97" s="21" t="s">
        <v>1</v>
      </c>
      <c r="K97" s="21" t="s">
        <v>2</v>
      </c>
      <c r="L97" s="21" t="s">
        <v>3</v>
      </c>
      <c r="M97" s="21" t="s">
        <v>4</v>
      </c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</row>
    <row r="98" spans="1:25" ht="15.5" x14ac:dyDescent="0.35">
      <c r="A98" s="3">
        <v>45252</v>
      </c>
      <c r="B98" s="4">
        <v>82900</v>
      </c>
      <c r="C98" s="4">
        <v>102626</v>
      </c>
      <c r="D98" s="4">
        <v>0</v>
      </c>
      <c r="E98" s="4">
        <v>0</v>
      </c>
      <c r="F98" s="12">
        <f t="shared" ref="F98:F109" si="137">SUM(B98:E98)</f>
        <v>185526</v>
      </c>
      <c r="H98" s="3">
        <v>45252</v>
      </c>
      <c r="I98" s="4">
        <v>160600</v>
      </c>
      <c r="J98" s="4">
        <v>1747091</v>
      </c>
      <c r="K98" s="4">
        <v>0</v>
      </c>
      <c r="L98" s="4">
        <v>0</v>
      </c>
      <c r="M98" s="12">
        <f t="shared" ref="M98:M109" si="138">SUM(I98:L98)</f>
        <v>1907691</v>
      </c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</row>
    <row r="99" spans="1:25" ht="15.5" x14ac:dyDescent="0.35">
      <c r="A99" s="3">
        <v>45282</v>
      </c>
      <c r="B99" s="4">
        <v>128700</v>
      </c>
      <c r="C99" s="4">
        <v>38834</v>
      </c>
      <c r="D99" s="4">
        <v>0</v>
      </c>
      <c r="E99" s="4">
        <v>0</v>
      </c>
      <c r="F99" s="12">
        <f t="shared" si="137"/>
        <v>167534</v>
      </c>
      <c r="G99" s="11"/>
      <c r="H99" s="3">
        <v>45282</v>
      </c>
      <c r="I99" s="4">
        <v>112811</v>
      </c>
      <c r="J99" s="4">
        <v>2305672</v>
      </c>
      <c r="K99" s="4">
        <v>0</v>
      </c>
      <c r="L99" s="4">
        <v>0</v>
      </c>
      <c r="M99" s="12">
        <f t="shared" si="138"/>
        <v>2418483</v>
      </c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</row>
    <row r="100" spans="1:25" ht="15.5" x14ac:dyDescent="0.35">
      <c r="A100" s="3">
        <v>45313</v>
      </c>
      <c r="B100" s="4">
        <v>459424</v>
      </c>
      <c r="C100" s="4">
        <v>1263640</v>
      </c>
      <c r="D100" s="4">
        <v>0</v>
      </c>
      <c r="E100" s="4">
        <v>0</v>
      </c>
      <c r="F100" s="12">
        <f t="shared" si="137"/>
        <v>1723064</v>
      </c>
      <c r="G100" s="11"/>
      <c r="H100" s="3">
        <v>45313</v>
      </c>
      <c r="I100" s="4">
        <v>377043</v>
      </c>
      <c r="J100" s="4">
        <v>1416653</v>
      </c>
      <c r="K100" s="4">
        <v>0</v>
      </c>
      <c r="L100" s="4">
        <v>0</v>
      </c>
      <c r="M100" s="12">
        <f t="shared" si="138"/>
        <v>1793696</v>
      </c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</row>
    <row r="101" spans="1:25" ht="15.5" x14ac:dyDescent="0.35">
      <c r="A101" s="3">
        <v>45344</v>
      </c>
      <c r="B101" s="4">
        <v>179600</v>
      </c>
      <c r="C101" s="4">
        <v>176384</v>
      </c>
      <c r="D101" s="4">
        <v>0</v>
      </c>
      <c r="E101" s="4">
        <v>0</v>
      </c>
      <c r="F101" s="12">
        <f t="shared" si="137"/>
        <v>355984</v>
      </c>
      <c r="G101" s="11"/>
      <c r="H101" s="3">
        <v>45344</v>
      </c>
      <c r="I101" s="4">
        <v>288100</v>
      </c>
      <c r="J101" s="4">
        <v>1190088</v>
      </c>
      <c r="K101" s="4">
        <v>0</v>
      </c>
      <c r="L101" s="4">
        <v>0</v>
      </c>
      <c r="M101" s="12">
        <f t="shared" si="138"/>
        <v>1478188</v>
      </c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</row>
    <row r="102" spans="1:25" ht="15.5" x14ac:dyDescent="0.35">
      <c r="A102" s="3">
        <v>45373</v>
      </c>
      <c r="B102" s="4">
        <v>52165</v>
      </c>
      <c r="C102" s="4">
        <v>18518</v>
      </c>
      <c r="D102" s="4">
        <v>0</v>
      </c>
      <c r="E102" s="4">
        <v>2</v>
      </c>
      <c r="F102" s="12">
        <f t="shared" si="137"/>
        <v>70685</v>
      </c>
      <c r="G102" s="11"/>
      <c r="H102" s="3">
        <v>45373</v>
      </c>
      <c r="I102" s="4">
        <v>38700</v>
      </c>
      <c r="J102" s="4">
        <v>1473886</v>
      </c>
      <c r="K102" s="4">
        <v>0</v>
      </c>
      <c r="L102" s="4">
        <v>0</v>
      </c>
      <c r="M102" s="12">
        <f t="shared" si="138"/>
        <v>1512586</v>
      </c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</row>
    <row r="103" spans="1:25" ht="15.5" x14ac:dyDescent="0.35">
      <c r="A103" s="3">
        <v>45404</v>
      </c>
      <c r="B103" s="4">
        <v>243358</v>
      </c>
      <c r="C103" s="4">
        <v>129043</v>
      </c>
      <c r="D103" s="4">
        <v>0</v>
      </c>
      <c r="E103" s="4">
        <v>0</v>
      </c>
      <c r="F103" s="12">
        <f t="shared" si="137"/>
        <v>372401</v>
      </c>
      <c r="G103" s="11"/>
      <c r="H103" s="3">
        <v>45404</v>
      </c>
      <c r="I103" s="4">
        <v>294666</v>
      </c>
      <c r="J103" s="4">
        <v>1776437</v>
      </c>
      <c r="K103" s="4">
        <v>0</v>
      </c>
      <c r="L103" s="4">
        <v>0</v>
      </c>
      <c r="M103" s="12">
        <f t="shared" si="138"/>
        <v>2071103</v>
      </c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</row>
    <row r="104" spans="1:25" ht="15.5" x14ac:dyDescent="0.35">
      <c r="A104" s="3">
        <v>45434</v>
      </c>
      <c r="B104" s="4">
        <v>162500</v>
      </c>
      <c r="C104" s="4">
        <v>334917</v>
      </c>
      <c r="D104" s="4">
        <v>0</v>
      </c>
      <c r="E104" s="4">
        <v>5400</v>
      </c>
      <c r="F104" s="12">
        <f t="shared" si="137"/>
        <v>502817</v>
      </c>
      <c r="G104" s="11"/>
      <c r="H104" s="3">
        <v>45434</v>
      </c>
      <c r="I104" s="4">
        <v>115400</v>
      </c>
      <c r="J104" s="4">
        <v>1491443</v>
      </c>
      <c r="K104" s="4">
        <v>0</v>
      </c>
      <c r="L104" s="4">
        <v>0</v>
      </c>
      <c r="M104" s="12">
        <f t="shared" si="138"/>
        <v>1606843</v>
      </c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</row>
    <row r="105" spans="1:25" ht="15.5" x14ac:dyDescent="0.35">
      <c r="A105" s="3">
        <v>45465</v>
      </c>
      <c r="B105" s="4">
        <v>364768</v>
      </c>
      <c r="C105" s="4">
        <v>600571</v>
      </c>
      <c r="D105" s="4">
        <v>0</v>
      </c>
      <c r="E105" s="4">
        <v>0</v>
      </c>
      <c r="F105" s="12">
        <f t="shared" si="137"/>
        <v>965339</v>
      </c>
      <c r="G105" s="11"/>
      <c r="H105" s="3">
        <v>45465</v>
      </c>
      <c r="I105" s="4">
        <v>1098863</v>
      </c>
      <c r="J105" s="4">
        <v>49658</v>
      </c>
      <c r="K105" s="4">
        <v>0</v>
      </c>
      <c r="L105" s="4">
        <v>39333</v>
      </c>
      <c r="M105" s="12">
        <f t="shared" si="138"/>
        <v>1187854</v>
      </c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</row>
    <row r="106" spans="1:25" ht="15.5" x14ac:dyDescent="0.35">
      <c r="A106" s="3">
        <v>45495</v>
      </c>
      <c r="B106" s="4">
        <v>116038</v>
      </c>
      <c r="C106" s="4">
        <v>223000</v>
      </c>
      <c r="D106" s="4">
        <v>0</v>
      </c>
      <c r="E106" s="4">
        <v>0</v>
      </c>
      <c r="F106" s="12">
        <f t="shared" si="137"/>
        <v>339038</v>
      </c>
      <c r="G106" s="11"/>
      <c r="H106" s="3">
        <v>45495</v>
      </c>
      <c r="I106" s="4">
        <v>1692240</v>
      </c>
      <c r="J106" s="4">
        <v>76908</v>
      </c>
      <c r="K106" s="4">
        <v>0</v>
      </c>
      <c r="L106" s="4">
        <v>6000</v>
      </c>
      <c r="M106" s="12">
        <f t="shared" si="138"/>
        <v>1775148</v>
      </c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</row>
    <row r="107" spans="1:25" ht="15.5" x14ac:dyDescent="0.35">
      <c r="A107" s="3">
        <v>45526</v>
      </c>
      <c r="B107" s="4">
        <v>76411</v>
      </c>
      <c r="C107" s="4">
        <v>271525</v>
      </c>
      <c r="D107" s="4">
        <v>0</v>
      </c>
      <c r="E107" s="4">
        <v>0</v>
      </c>
      <c r="F107" s="12">
        <f t="shared" si="137"/>
        <v>347936</v>
      </c>
      <c r="G107" s="11"/>
      <c r="H107" s="3">
        <v>45526</v>
      </c>
      <c r="I107" s="4">
        <v>970668</v>
      </c>
      <c r="J107" s="4">
        <v>713700</v>
      </c>
      <c r="K107" s="4">
        <v>0</v>
      </c>
      <c r="L107" s="4">
        <v>6000</v>
      </c>
      <c r="M107" s="12">
        <f t="shared" si="138"/>
        <v>1690368</v>
      </c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</row>
    <row r="108" spans="1:25" ht="15.5" x14ac:dyDescent="0.35">
      <c r="A108" s="3">
        <v>45557</v>
      </c>
      <c r="B108" s="4">
        <v>160811</v>
      </c>
      <c r="C108" s="4">
        <v>159061</v>
      </c>
      <c r="D108" s="4">
        <v>0</v>
      </c>
      <c r="E108" s="4">
        <v>0</v>
      </c>
      <c r="F108" s="12">
        <f t="shared" si="137"/>
        <v>319872</v>
      </c>
      <c r="G108" s="11"/>
      <c r="H108" s="3">
        <v>45557</v>
      </c>
      <c r="I108" s="4">
        <v>794345</v>
      </c>
      <c r="J108" s="4">
        <v>301130</v>
      </c>
      <c r="K108" s="4">
        <v>0</v>
      </c>
      <c r="L108" s="4">
        <v>6000</v>
      </c>
      <c r="M108" s="12">
        <f t="shared" si="138"/>
        <v>1101475</v>
      </c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</row>
    <row r="109" spans="1:25" ht="15.5" x14ac:dyDescent="0.35">
      <c r="A109" s="3">
        <v>45587</v>
      </c>
      <c r="B109" s="4">
        <v>95576</v>
      </c>
      <c r="C109" s="4">
        <v>469356</v>
      </c>
      <c r="D109" s="4">
        <v>0</v>
      </c>
      <c r="E109" s="4">
        <v>0</v>
      </c>
      <c r="F109" s="12">
        <f t="shared" si="137"/>
        <v>564932</v>
      </c>
      <c r="G109" s="11"/>
      <c r="H109" s="3">
        <v>45587</v>
      </c>
      <c r="I109" s="4">
        <v>167182</v>
      </c>
      <c r="J109" s="4">
        <v>549261</v>
      </c>
      <c r="K109" s="4">
        <v>0</v>
      </c>
      <c r="L109" s="4">
        <v>0</v>
      </c>
      <c r="M109" s="12">
        <f t="shared" si="138"/>
        <v>716443</v>
      </c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</row>
    <row r="110" spans="1:25" ht="15.5" x14ac:dyDescent="0.35">
      <c r="A110" s="3">
        <v>45618</v>
      </c>
      <c r="B110" s="4">
        <v>143847</v>
      </c>
      <c r="C110" s="4">
        <v>17400</v>
      </c>
      <c r="D110" s="4">
        <v>0</v>
      </c>
      <c r="E110" s="4">
        <v>0</v>
      </c>
      <c r="F110" s="12">
        <f t="shared" ref="F110" si="139">SUM(B110:E110)</f>
        <v>161247</v>
      </c>
      <c r="G110" s="11"/>
      <c r="H110" s="3">
        <v>45618</v>
      </c>
      <c r="I110" s="4">
        <v>549451</v>
      </c>
      <c r="J110" s="4">
        <v>859973</v>
      </c>
      <c r="K110" s="4">
        <v>0</v>
      </c>
      <c r="L110" s="4">
        <v>0</v>
      </c>
      <c r="M110" s="12">
        <f t="shared" ref="M110" si="140">SUM(I110:L110)</f>
        <v>1409424</v>
      </c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</row>
    <row r="111" spans="1:25" ht="15.5" x14ac:dyDescent="0.35">
      <c r="A111" s="35"/>
      <c r="B111" s="36"/>
      <c r="C111" s="36"/>
      <c r="D111" s="36"/>
      <c r="E111" s="37"/>
      <c r="F111" s="36"/>
      <c r="G111" s="36"/>
      <c r="H111" s="36"/>
      <c r="I111" s="36"/>
      <c r="J111" s="36"/>
      <c r="K111" s="36"/>
      <c r="L111" s="36"/>
      <c r="M111" s="36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</row>
    <row r="112" spans="1:25" ht="15.5" x14ac:dyDescent="0.35">
      <c r="A112" s="17"/>
      <c r="B112" s="36"/>
      <c r="C112" s="36"/>
      <c r="D112" s="36"/>
      <c r="E112" s="36"/>
      <c r="F112" s="36"/>
      <c r="G112" s="36"/>
      <c r="H112" s="36"/>
      <c r="I112" s="36"/>
      <c r="J112" s="36"/>
      <c r="K112" s="36"/>
      <c r="L112" s="36"/>
      <c r="M112" s="36"/>
      <c r="N112" s="36"/>
      <c r="O112" s="36"/>
      <c r="P112" s="36"/>
      <c r="Q112" s="36"/>
      <c r="R112" s="36"/>
      <c r="S112" s="36"/>
      <c r="T112" s="36"/>
      <c r="U112" s="36"/>
      <c r="V112" s="36"/>
      <c r="W112" s="36"/>
      <c r="X112" s="36"/>
      <c r="Y112" s="36"/>
    </row>
    <row r="113" spans="1:25" ht="16" thickBot="1" x14ac:dyDescent="0.4">
      <c r="A113" s="17"/>
      <c r="B113" s="36"/>
      <c r="C113" s="36"/>
      <c r="D113" s="36"/>
      <c r="E113" s="36"/>
      <c r="F113" s="36"/>
      <c r="G113" s="36"/>
      <c r="H113" s="36"/>
      <c r="I113" s="36"/>
      <c r="J113" s="36"/>
      <c r="K113" s="36"/>
      <c r="L113" s="36"/>
      <c r="M113" s="36"/>
      <c r="N113" s="36"/>
      <c r="O113" s="36"/>
      <c r="P113" s="36"/>
      <c r="Q113" s="36"/>
      <c r="R113" s="36"/>
      <c r="S113" s="36"/>
      <c r="T113" s="36"/>
      <c r="U113" s="36"/>
      <c r="V113" s="36"/>
      <c r="W113" s="36"/>
      <c r="X113" s="36"/>
      <c r="Y113" s="36"/>
    </row>
    <row r="114" spans="1:25" ht="16" thickBot="1" x14ac:dyDescent="0.4">
      <c r="A114" s="117" t="s">
        <v>49</v>
      </c>
      <c r="B114" s="118"/>
      <c r="C114" s="118"/>
      <c r="D114" s="118"/>
      <c r="E114" s="118"/>
      <c r="F114" s="118"/>
      <c r="G114" s="118"/>
      <c r="H114" s="118"/>
      <c r="I114" s="118"/>
      <c r="J114" s="118"/>
      <c r="K114" s="119"/>
      <c r="L114" s="36"/>
      <c r="M114" s="36"/>
      <c r="N114" s="36"/>
      <c r="O114" s="36"/>
      <c r="P114" s="35"/>
      <c r="Q114" s="36"/>
      <c r="R114" s="36"/>
      <c r="S114" s="36"/>
      <c r="T114" s="37"/>
      <c r="U114" s="36"/>
      <c r="V114" s="36"/>
      <c r="W114" s="36"/>
      <c r="X114" s="36"/>
      <c r="Y114" s="36"/>
    </row>
    <row r="115" spans="1:25" s="36" customFormat="1" ht="15.5" x14ac:dyDescent="0.35">
      <c r="A115" s="54" t="s">
        <v>46</v>
      </c>
      <c r="B115" s="120" t="s">
        <v>51</v>
      </c>
      <c r="C115" s="120"/>
      <c r="D115" s="116" t="s">
        <v>48</v>
      </c>
      <c r="E115" s="116"/>
      <c r="F115" s="116"/>
      <c r="G115" s="116"/>
      <c r="H115" s="116"/>
      <c r="I115" s="116"/>
      <c r="J115" s="116"/>
      <c r="K115" s="116"/>
      <c r="P115" s="17"/>
    </row>
    <row r="116" spans="1:25" ht="15.5" x14ac:dyDescent="0.35">
      <c r="A116" s="66">
        <v>45231</v>
      </c>
      <c r="B116" s="114" t="s">
        <v>27</v>
      </c>
      <c r="C116" s="114"/>
      <c r="D116" s="115" t="s">
        <v>27</v>
      </c>
      <c r="E116" s="115"/>
      <c r="F116" s="115"/>
      <c r="G116" s="115"/>
      <c r="H116" s="115"/>
      <c r="I116" s="115"/>
      <c r="J116" s="115"/>
      <c r="K116" s="115"/>
      <c r="P116" s="11"/>
    </row>
    <row r="117" spans="1:25" ht="15.5" x14ac:dyDescent="0.35">
      <c r="A117" s="66">
        <v>45261</v>
      </c>
      <c r="B117" s="114" t="s">
        <v>27</v>
      </c>
      <c r="C117" s="114"/>
      <c r="D117" s="115" t="s">
        <v>27</v>
      </c>
      <c r="E117" s="115"/>
      <c r="F117" s="115"/>
      <c r="G117" s="115"/>
      <c r="H117" s="115"/>
      <c r="I117" s="115"/>
      <c r="J117" s="115"/>
      <c r="K117" s="115"/>
      <c r="P117" s="11"/>
    </row>
    <row r="118" spans="1:25" ht="15.5" x14ac:dyDescent="0.35">
      <c r="A118" s="66">
        <v>45292</v>
      </c>
      <c r="B118" s="114" t="s">
        <v>27</v>
      </c>
      <c r="C118" s="114"/>
      <c r="D118" s="115" t="s">
        <v>27</v>
      </c>
      <c r="E118" s="115"/>
      <c r="F118" s="115"/>
      <c r="G118" s="115"/>
      <c r="H118" s="115"/>
      <c r="I118" s="115"/>
      <c r="J118" s="115"/>
      <c r="K118" s="115"/>
      <c r="P118" s="11"/>
    </row>
    <row r="119" spans="1:25" ht="15.5" x14ac:dyDescent="0.35">
      <c r="A119" s="66">
        <v>45323</v>
      </c>
      <c r="B119" s="114" t="s">
        <v>27</v>
      </c>
      <c r="C119" s="114"/>
      <c r="D119" s="115" t="s">
        <v>27</v>
      </c>
      <c r="E119" s="115"/>
      <c r="F119" s="115"/>
      <c r="G119" s="115"/>
      <c r="H119" s="115"/>
      <c r="I119" s="115"/>
      <c r="J119" s="115"/>
      <c r="K119" s="115"/>
      <c r="P119" s="11"/>
    </row>
    <row r="120" spans="1:25" ht="15.5" x14ac:dyDescent="0.35">
      <c r="A120" s="66">
        <v>45352</v>
      </c>
      <c r="B120" s="114" t="s">
        <v>27</v>
      </c>
      <c r="C120" s="114"/>
      <c r="D120" s="115" t="s">
        <v>27</v>
      </c>
      <c r="E120" s="115"/>
      <c r="F120" s="115"/>
      <c r="G120" s="115"/>
      <c r="H120" s="115"/>
      <c r="I120" s="115"/>
      <c r="J120" s="115"/>
      <c r="K120" s="115"/>
      <c r="P120" s="11"/>
    </row>
    <row r="121" spans="1:25" ht="15.5" x14ac:dyDescent="0.35">
      <c r="A121" s="66">
        <v>45383</v>
      </c>
      <c r="B121" s="114" t="s">
        <v>27</v>
      </c>
      <c r="C121" s="114"/>
      <c r="D121" s="115" t="s">
        <v>27</v>
      </c>
      <c r="E121" s="115"/>
      <c r="F121" s="115"/>
      <c r="G121" s="115"/>
      <c r="H121" s="115"/>
      <c r="I121" s="115"/>
      <c r="J121" s="115"/>
      <c r="K121" s="115"/>
      <c r="P121" s="11"/>
    </row>
    <row r="122" spans="1:25" ht="15.5" x14ac:dyDescent="0.35">
      <c r="A122" s="66">
        <v>45413</v>
      </c>
      <c r="B122" s="114" t="s">
        <v>27</v>
      </c>
      <c r="C122" s="114"/>
      <c r="D122" s="115" t="s">
        <v>27</v>
      </c>
      <c r="E122" s="115"/>
      <c r="F122" s="115"/>
      <c r="G122" s="115"/>
      <c r="H122" s="115"/>
      <c r="I122" s="115"/>
      <c r="J122" s="115"/>
      <c r="K122" s="115"/>
      <c r="P122" s="11"/>
    </row>
    <row r="123" spans="1:25" ht="15.5" x14ac:dyDescent="0.35">
      <c r="A123" s="66">
        <v>45444</v>
      </c>
      <c r="B123" s="114" t="s">
        <v>27</v>
      </c>
      <c r="C123" s="114"/>
      <c r="D123" s="115" t="s">
        <v>27</v>
      </c>
      <c r="E123" s="115"/>
      <c r="F123" s="115"/>
      <c r="G123" s="115"/>
      <c r="H123" s="115"/>
      <c r="I123" s="115"/>
      <c r="J123" s="115"/>
      <c r="K123" s="115"/>
      <c r="P123" s="11"/>
    </row>
    <row r="124" spans="1:25" ht="15.5" x14ac:dyDescent="0.35">
      <c r="A124" s="66">
        <v>45474</v>
      </c>
      <c r="B124" s="114" t="s">
        <v>27</v>
      </c>
      <c r="C124" s="114"/>
      <c r="D124" s="115" t="s">
        <v>27</v>
      </c>
      <c r="E124" s="115"/>
      <c r="F124" s="115"/>
      <c r="G124" s="115"/>
      <c r="H124" s="115"/>
      <c r="I124" s="115"/>
      <c r="J124" s="115"/>
      <c r="K124" s="115"/>
      <c r="P124" s="11"/>
    </row>
    <row r="125" spans="1:25" ht="15.5" x14ac:dyDescent="0.35">
      <c r="A125" s="66">
        <v>45505</v>
      </c>
      <c r="B125" s="114" t="s">
        <v>27</v>
      </c>
      <c r="C125" s="114"/>
      <c r="D125" s="115" t="s">
        <v>27</v>
      </c>
      <c r="E125" s="115"/>
      <c r="F125" s="115"/>
      <c r="G125" s="115"/>
      <c r="H125" s="115"/>
      <c r="I125" s="115"/>
      <c r="J125" s="115"/>
      <c r="K125" s="115"/>
      <c r="P125" s="11"/>
    </row>
    <row r="126" spans="1:25" ht="15.5" x14ac:dyDescent="0.35">
      <c r="A126" s="66">
        <v>45536</v>
      </c>
      <c r="B126" s="114" t="s">
        <v>27</v>
      </c>
      <c r="C126" s="114"/>
      <c r="D126" s="115" t="s">
        <v>27</v>
      </c>
      <c r="E126" s="115"/>
      <c r="F126" s="115"/>
      <c r="G126" s="115"/>
      <c r="H126" s="115"/>
      <c r="I126" s="115"/>
      <c r="J126" s="115"/>
      <c r="K126" s="115"/>
      <c r="P126" s="17"/>
      <c r="Q126" s="36"/>
    </row>
    <row r="127" spans="1:25" ht="15.5" x14ac:dyDescent="0.35">
      <c r="A127" s="66">
        <v>45566</v>
      </c>
      <c r="B127" s="114">
        <v>25</v>
      </c>
      <c r="C127" s="114"/>
      <c r="D127" s="115" t="s">
        <v>67</v>
      </c>
      <c r="E127" s="115"/>
      <c r="F127" s="115"/>
      <c r="G127" s="115"/>
      <c r="H127" s="115"/>
      <c r="I127" s="115"/>
      <c r="J127" s="115"/>
      <c r="K127" s="115"/>
      <c r="P127" s="17"/>
      <c r="Q127" s="36"/>
    </row>
    <row r="128" spans="1:25" ht="15.5" x14ac:dyDescent="0.35">
      <c r="A128" s="66">
        <v>45597</v>
      </c>
      <c r="B128" s="114" t="s">
        <v>27</v>
      </c>
      <c r="C128" s="114"/>
      <c r="D128" s="115" t="s">
        <v>27</v>
      </c>
      <c r="E128" s="115"/>
      <c r="F128" s="115"/>
      <c r="G128" s="115"/>
      <c r="H128" s="115"/>
      <c r="I128" s="115"/>
      <c r="J128" s="115"/>
      <c r="K128" s="115"/>
      <c r="P128" s="17"/>
      <c r="Q128" s="36"/>
    </row>
    <row r="129" spans="1:25" ht="15.5" x14ac:dyDescent="0.35">
      <c r="A129" s="8"/>
      <c r="B129" s="64"/>
      <c r="C129" s="64"/>
      <c r="D129" s="62"/>
      <c r="E129" s="62"/>
      <c r="F129" s="62"/>
      <c r="G129" s="62"/>
      <c r="H129" s="62"/>
      <c r="I129" s="62"/>
      <c r="J129" s="62"/>
      <c r="K129" s="62"/>
      <c r="P129" s="17"/>
      <c r="Q129" s="36"/>
    </row>
    <row r="130" spans="1:25" ht="15.5" x14ac:dyDescent="0.35">
      <c r="A130" s="39" t="s">
        <v>14</v>
      </c>
      <c r="B130" s="36"/>
      <c r="C130" s="36"/>
      <c r="D130" s="36"/>
      <c r="E130" s="36"/>
      <c r="F130" s="36"/>
      <c r="G130" s="36"/>
      <c r="H130" s="36"/>
      <c r="I130" s="36"/>
      <c r="J130" s="36"/>
      <c r="K130" s="36"/>
      <c r="L130" s="36"/>
      <c r="P130" s="11"/>
    </row>
    <row r="131" spans="1:25" ht="15.5" x14ac:dyDescent="0.35">
      <c r="A131" s="16" t="s">
        <v>16</v>
      </c>
      <c r="B131" s="36"/>
      <c r="C131" s="36"/>
      <c r="D131" s="36"/>
      <c r="E131" s="36"/>
      <c r="F131" s="36"/>
      <c r="G131" s="36"/>
      <c r="H131" s="36"/>
      <c r="I131" s="36"/>
      <c r="J131" s="36"/>
      <c r="K131" s="36"/>
      <c r="L131" s="36"/>
      <c r="P131" s="17"/>
    </row>
    <row r="132" spans="1:25" ht="15.5" x14ac:dyDescent="0.35">
      <c r="A132" s="16" t="s">
        <v>12</v>
      </c>
      <c r="B132" s="36"/>
      <c r="C132" s="36"/>
      <c r="D132" s="36"/>
      <c r="E132" s="36"/>
      <c r="F132" s="36"/>
      <c r="G132" s="36"/>
      <c r="H132" s="36"/>
      <c r="I132" s="36"/>
      <c r="J132" s="36"/>
      <c r="K132" s="36"/>
      <c r="L132" s="36"/>
      <c r="P132" s="11"/>
      <c r="Q132" s="36"/>
      <c r="R132" s="36"/>
    </row>
    <row r="133" spans="1:25" ht="15.5" x14ac:dyDescent="0.35">
      <c r="A133" s="16" t="s">
        <v>13</v>
      </c>
      <c r="B133" s="36"/>
      <c r="C133" s="36"/>
      <c r="D133" s="36"/>
      <c r="E133" s="36"/>
      <c r="F133" s="36"/>
      <c r="G133" s="36"/>
      <c r="H133" s="36"/>
      <c r="I133" s="36"/>
      <c r="J133" s="36"/>
      <c r="K133" s="36"/>
      <c r="L133" s="36"/>
      <c r="P133" s="17"/>
      <c r="Q133" s="36"/>
      <c r="R133" s="36"/>
    </row>
    <row r="134" spans="1:25" ht="15.5" x14ac:dyDescent="0.35">
      <c r="A134" s="16" t="s">
        <v>45</v>
      </c>
      <c r="B134" s="36"/>
      <c r="C134" s="36"/>
      <c r="D134" s="36"/>
      <c r="E134" s="36"/>
      <c r="F134" s="36"/>
      <c r="G134" s="36"/>
      <c r="H134" s="36"/>
      <c r="I134" s="36"/>
      <c r="J134" s="36"/>
      <c r="K134" s="36"/>
      <c r="L134" s="36"/>
      <c r="P134" s="11"/>
      <c r="S134" s="36"/>
      <c r="T134" s="36"/>
      <c r="U134" s="36"/>
      <c r="V134" s="36"/>
      <c r="W134" s="36"/>
    </row>
    <row r="135" spans="1:25" ht="15.5" x14ac:dyDescent="0.35">
      <c r="A135" s="16" t="s">
        <v>40</v>
      </c>
      <c r="B135" s="36"/>
      <c r="C135" s="36"/>
      <c r="D135" s="36"/>
      <c r="E135" s="36"/>
      <c r="F135" s="36"/>
      <c r="G135" s="36"/>
      <c r="H135" s="36"/>
      <c r="I135" s="36"/>
      <c r="J135" s="36"/>
      <c r="K135" s="36"/>
      <c r="L135" s="36"/>
      <c r="P135" s="17"/>
      <c r="S135" s="36"/>
      <c r="T135" s="36"/>
      <c r="U135" s="36"/>
      <c r="V135" s="36"/>
      <c r="W135" s="36"/>
    </row>
    <row r="136" spans="1:25" ht="15.5" x14ac:dyDescent="0.35">
      <c r="A136" s="16" t="s">
        <v>41</v>
      </c>
      <c r="B136" s="36"/>
      <c r="C136" s="36"/>
      <c r="D136" s="36"/>
      <c r="E136" s="36"/>
      <c r="F136" s="36"/>
      <c r="G136" s="36"/>
      <c r="H136" s="36"/>
      <c r="I136" s="36"/>
      <c r="J136" s="36"/>
      <c r="K136" s="36"/>
      <c r="L136" s="36"/>
      <c r="P136" s="11"/>
    </row>
    <row r="137" spans="1:25" ht="15.5" x14ac:dyDescent="0.35">
      <c r="A137" s="16" t="s">
        <v>42</v>
      </c>
      <c r="B137" s="36"/>
      <c r="C137" s="36"/>
      <c r="D137" s="36"/>
      <c r="E137" s="36"/>
      <c r="F137" s="36"/>
      <c r="G137" s="36"/>
      <c r="H137" s="36"/>
      <c r="I137" s="36"/>
      <c r="J137" s="36"/>
      <c r="K137" s="36"/>
      <c r="L137" s="36"/>
      <c r="P137" s="17"/>
    </row>
    <row r="138" spans="1:25" ht="15.5" x14ac:dyDescent="0.35">
      <c r="A138" s="16" t="s">
        <v>43</v>
      </c>
      <c r="B138" s="36"/>
      <c r="C138" s="36"/>
      <c r="D138" s="36"/>
      <c r="E138" s="36"/>
      <c r="F138" s="36"/>
      <c r="G138" s="36"/>
      <c r="H138" s="36"/>
      <c r="I138" s="36"/>
      <c r="J138" s="36"/>
      <c r="K138" s="36"/>
      <c r="L138" s="36"/>
      <c r="P138" s="11"/>
    </row>
    <row r="139" spans="1:25" ht="15.5" x14ac:dyDescent="0.35">
      <c r="A139" s="49" t="s">
        <v>44</v>
      </c>
      <c r="B139" s="36"/>
      <c r="C139" s="36"/>
      <c r="D139" s="36"/>
      <c r="E139" s="36"/>
      <c r="F139" s="36"/>
      <c r="G139" s="36"/>
      <c r="H139" s="36"/>
      <c r="I139" s="36"/>
      <c r="J139" s="36"/>
      <c r="K139" s="36"/>
      <c r="L139" s="36"/>
    </row>
    <row r="141" spans="1:25" ht="15" x14ac:dyDescent="0.35">
      <c r="A141" s="39"/>
      <c r="B141" s="36"/>
      <c r="C141" s="36"/>
      <c r="D141" s="36"/>
      <c r="E141" s="36"/>
      <c r="F141" s="36"/>
      <c r="G141" s="36"/>
      <c r="H141" s="36"/>
      <c r="I141" s="36"/>
      <c r="J141" s="36"/>
      <c r="K141" s="36"/>
      <c r="L141" s="36"/>
      <c r="M141" s="36"/>
    </row>
    <row r="142" spans="1:25" ht="15" x14ac:dyDescent="0.35">
      <c r="A142" s="38"/>
      <c r="B142" s="36"/>
      <c r="C142" s="36"/>
      <c r="D142" s="36"/>
      <c r="E142" s="36"/>
      <c r="F142" s="36"/>
      <c r="G142" s="36"/>
      <c r="H142" s="36"/>
      <c r="I142" s="36"/>
      <c r="J142" s="36"/>
      <c r="K142" s="36"/>
      <c r="L142" s="36"/>
      <c r="M142" s="36"/>
      <c r="N142" s="36"/>
      <c r="O142" s="36"/>
      <c r="P142" s="36"/>
      <c r="Q142" s="36"/>
      <c r="R142" s="36"/>
      <c r="S142" s="36"/>
      <c r="T142" s="36"/>
      <c r="U142" s="36"/>
      <c r="V142" s="36"/>
      <c r="W142" s="36"/>
      <c r="X142" s="36"/>
      <c r="Y142" s="36"/>
    </row>
    <row r="143" spans="1:25" ht="15" x14ac:dyDescent="0.35">
      <c r="A143" s="38"/>
      <c r="B143" s="36"/>
      <c r="C143" s="36"/>
      <c r="D143" s="36"/>
      <c r="E143" s="36"/>
      <c r="F143" s="36"/>
      <c r="G143" s="36"/>
      <c r="H143" s="36"/>
      <c r="I143" s="36"/>
      <c r="J143" s="36"/>
      <c r="K143" s="36"/>
      <c r="L143" s="36"/>
      <c r="M143" s="36"/>
      <c r="N143" s="36"/>
      <c r="O143" s="36"/>
      <c r="P143" s="36"/>
      <c r="Q143" s="36"/>
      <c r="R143" s="36"/>
      <c r="S143" s="36"/>
      <c r="T143" s="36"/>
      <c r="U143" s="36"/>
      <c r="V143" s="36"/>
      <c r="W143" s="36"/>
      <c r="X143" s="36"/>
      <c r="Y143" s="36"/>
    </row>
    <row r="144" spans="1:25" s="36" customFormat="1" ht="15" x14ac:dyDescent="0.35">
      <c r="A144" s="38"/>
    </row>
    <row r="145" spans="1:25" s="36" customFormat="1" ht="15" x14ac:dyDescent="0.35">
      <c r="A145" s="38"/>
    </row>
    <row r="146" spans="1:25" s="36" customFormat="1" ht="15" x14ac:dyDescent="0.35">
      <c r="A146" s="38"/>
    </row>
    <row r="147" spans="1:25" s="36" customFormat="1" ht="15" x14ac:dyDescent="0.35">
      <c r="A147" s="38"/>
    </row>
    <row r="148" spans="1:25" s="36" customFormat="1" ht="15" x14ac:dyDescent="0.35">
      <c r="A148" s="38"/>
    </row>
    <row r="149" spans="1:25" s="36" customFormat="1" ht="15" x14ac:dyDescent="0.35">
      <c r="A149" s="38"/>
    </row>
    <row r="150" spans="1:25" s="36" customFormat="1" ht="15" x14ac:dyDescent="0.35">
      <c r="A150" s="41"/>
    </row>
    <row r="151" spans="1:25" s="36" customFormat="1" ht="15" x14ac:dyDescent="0.35">
      <c r="A151"/>
      <c r="B151"/>
      <c r="C151"/>
      <c r="D151"/>
      <c r="E151"/>
      <c r="F151"/>
      <c r="G151"/>
      <c r="H151"/>
      <c r="I151"/>
      <c r="J151"/>
      <c r="K151"/>
      <c r="L151"/>
      <c r="M151"/>
    </row>
    <row r="152" spans="1:25" s="36" customFormat="1" ht="15" x14ac:dyDescent="0.35">
      <c r="A152"/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  <c r="W152"/>
      <c r="X152"/>
      <c r="Y152"/>
    </row>
    <row r="153" spans="1:25" s="36" customFormat="1" ht="15" x14ac:dyDescent="0.35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/>
      <c r="R153"/>
      <c r="S153"/>
      <c r="T153"/>
      <c r="U153"/>
      <c r="V153"/>
      <c r="W153"/>
      <c r="X153"/>
      <c r="Y153"/>
    </row>
  </sheetData>
  <mergeCells count="67">
    <mergeCell ref="D116:K116"/>
    <mergeCell ref="B121:C121"/>
    <mergeCell ref="D121:K121"/>
    <mergeCell ref="B119:C119"/>
    <mergeCell ref="D119:K119"/>
    <mergeCell ref="B118:C118"/>
    <mergeCell ref="D118:K118"/>
    <mergeCell ref="B120:C120"/>
    <mergeCell ref="D120:K120"/>
    <mergeCell ref="R36:U36"/>
    <mergeCell ref="V36:Y36"/>
    <mergeCell ref="A18:Y18"/>
    <mergeCell ref="H96:M96"/>
    <mergeCell ref="A96:F96"/>
    <mergeCell ref="A95:M95"/>
    <mergeCell ref="A78:Y78"/>
    <mergeCell ref="R79:U79"/>
    <mergeCell ref="V79:Y79"/>
    <mergeCell ref="N79:Q79"/>
    <mergeCell ref="J19:M19"/>
    <mergeCell ref="N19:Q19"/>
    <mergeCell ref="R19:U19"/>
    <mergeCell ref="A52:Y52"/>
    <mergeCell ref="A1:Y1"/>
    <mergeCell ref="A2:E2"/>
    <mergeCell ref="F2:I2"/>
    <mergeCell ref="J2:M2"/>
    <mergeCell ref="N2:Q2"/>
    <mergeCell ref="R2:U2"/>
    <mergeCell ref="V2:Y2"/>
    <mergeCell ref="A35:Y35"/>
    <mergeCell ref="A36:E36"/>
    <mergeCell ref="F36:I36"/>
    <mergeCell ref="J36:M36"/>
    <mergeCell ref="N36:Q36"/>
    <mergeCell ref="V19:Y19"/>
    <mergeCell ref="D123:K123"/>
    <mergeCell ref="B123:C123"/>
    <mergeCell ref="V53:Y53"/>
    <mergeCell ref="N53:Q53"/>
    <mergeCell ref="R53:U53"/>
    <mergeCell ref="A53:E53"/>
    <mergeCell ref="F53:I53"/>
    <mergeCell ref="A79:E79"/>
    <mergeCell ref="F79:I79"/>
    <mergeCell ref="J79:M79"/>
    <mergeCell ref="D115:K115"/>
    <mergeCell ref="A114:K114"/>
    <mergeCell ref="B115:C115"/>
    <mergeCell ref="A19:E19"/>
    <mergeCell ref="F19:I19"/>
    <mergeCell ref="B128:C128"/>
    <mergeCell ref="D128:K128"/>
    <mergeCell ref="J53:M53"/>
    <mergeCell ref="B127:C127"/>
    <mergeCell ref="D127:K127"/>
    <mergeCell ref="B125:C125"/>
    <mergeCell ref="D125:K125"/>
    <mergeCell ref="D124:K124"/>
    <mergeCell ref="B124:C124"/>
    <mergeCell ref="B126:C126"/>
    <mergeCell ref="D126:K126"/>
    <mergeCell ref="B122:C122"/>
    <mergeCell ref="D122:K122"/>
    <mergeCell ref="B117:C117"/>
    <mergeCell ref="D117:K117"/>
    <mergeCell ref="B116:C116"/>
  </mergeCells>
  <hyperlinks>
    <hyperlink ref="A139" r:id="rId1" xr:uid="{D352C77D-2D51-4BAF-9B77-666AEEC1F323}"/>
  </hyperlinks>
  <pageMargins left="0.7" right="0.7" top="0.75" bottom="0.75" header="0.3" footer="0.3"/>
  <pageSetup scale="42" firstPageNumber="5" fitToHeight="0" orientation="landscape" useFirstPageNumber="1" r:id="rId2"/>
  <headerFooter differentOddEven="1">
    <oddHeader>&amp;L&amp;14November 2024&amp;C&amp;"-,Bold"&amp;16FT-D Transfers Summary</oddHeader>
    <oddFooter>&amp;R4</oddFooter>
    <evenHeader>&amp;L&amp;14November 2024
&amp;C&amp;"-,Bold"&amp;16FT-D Transfers Summary</evenHeader>
    <evenFooter>&amp;R5</even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8C679F-37BD-4E4E-8118-6FAB35F19956}">
  <sheetPr codeName="Sheet4"/>
  <dimension ref="A1:P81"/>
  <sheetViews>
    <sheetView showGridLines="0" view="pageLayout" topLeftCell="A64" zoomScale="55" zoomScaleNormal="100" zoomScalePageLayoutView="55" workbookViewId="0">
      <selection activeCell="I55" sqref="I55"/>
    </sheetView>
  </sheetViews>
  <sheetFormatPr defaultRowHeight="14.5" x14ac:dyDescent="0.35"/>
  <cols>
    <col min="1" max="16" width="19.54296875" customWidth="1"/>
  </cols>
  <sheetData>
    <row r="1" spans="1:16" ht="19.5" customHeight="1" thickTop="1" thickBot="1" x14ac:dyDescent="0.4">
      <c r="A1" s="123" t="s">
        <v>35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5"/>
    </row>
    <row r="2" spans="1:16" ht="19.5" customHeight="1" x14ac:dyDescent="0.35">
      <c r="A2" s="32"/>
      <c r="B2" s="122" t="s">
        <v>32</v>
      </c>
      <c r="C2" s="122"/>
      <c r="D2" s="122"/>
      <c r="E2" s="122"/>
      <c r="F2" s="126"/>
      <c r="G2" s="127" t="s">
        <v>33</v>
      </c>
      <c r="H2" s="122"/>
      <c r="I2" s="122"/>
      <c r="J2" s="122"/>
      <c r="K2" s="126"/>
      <c r="L2" s="121" t="s">
        <v>34</v>
      </c>
      <c r="M2" s="122"/>
      <c r="N2" s="122"/>
      <c r="O2" s="122"/>
      <c r="P2" s="122"/>
    </row>
    <row r="3" spans="1:16" ht="38.25" customHeight="1" x14ac:dyDescent="0.35">
      <c r="A3" s="28" t="s">
        <v>5</v>
      </c>
      <c r="B3" s="21" t="s">
        <v>0</v>
      </c>
      <c r="C3" s="21" t="s">
        <v>1</v>
      </c>
      <c r="D3" s="21" t="s">
        <v>2</v>
      </c>
      <c r="E3" s="21" t="s">
        <v>3</v>
      </c>
      <c r="F3" s="23" t="s">
        <v>4</v>
      </c>
      <c r="G3" s="24" t="s">
        <v>0</v>
      </c>
      <c r="H3" s="21" t="s">
        <v>1</v>
      </c>
      <c r="I3" s="21" t="s">
        <v>2</v>
      </c>
      <c r="J3" s="21" t="s">
        <v>3</v>
      </c>
      <c r="K3" s="23" t="s">
        <v>4</v>
      </c>
      <c r="L3" s="20" t="s">
        <v>0</v>
      </c>
      <c r="M3" s="21" t="s">
        <v>1</v>
      </c>
      <c r="N3" s="21" t="s">
        <v>2</v>
      </c>
      <c r="O3" s="21" t="s">
        <v>3</v>
      </c>
      <c r="P3" s="21" t="s">
        <v>4</v>
      </c>
    </row>
    <row r="4" spans="1:16" ht="19.5" customHeight="1" x14ac:dyDescent="0.35">
      <c r="A4" s="3">
        <v>45252</v>
      </c>
      <c r="B4" s="12">
        <v>0</v>
      </c>
      <c r="C4" s="12">
        <v>13</v>
      </c>
      <c r="D4" s="12">
        <v>0</v>
      </c>
      <c r="E4" s="12">
        <v>0</v>
      </c>
      <c r="F4" s="5">
        <f t="shared" ref="F4:F11" si="0">SUM(B4:E4)</f>
        <v>13</v>
      </c>
      <c r="G4" s="12">
        <v>0</v>
      </c>
      <c r="H4" s="12">
        <v>0</v>
      </c>
      <c r="I4" s="12">
        <v>0</v>
      </c>
      <c r="J4" s="12">
        <v>0</v>
      </c>
      <c r="K4" s="5">
        <f t="shared" ref="K4:K15" si="1">SUM(G4:J4)</f>
        <v>0</v>
      </c>
      <c r="L4" s="4">
        <v>0</v>
      </c>
      <c r="M4" s="4">
        <v>0</v>
      </c>
      <c r="N4" s="4">
        <v>0</v>
      </c>
      <c r="O4" s="4">
        <v>0</v>
      </c>
      <c r="P4" s="4">
        <f t="shared" ref="P4:P15" si="2">SUM(L4:O4)</f>
        <v>0</v>
      </c>
    </row>
    <row r="5" spans="1:16" ht="19.5" customHeight="1" x14ac:dyDescent="0.35">
      <c r="A5" s="3">
        <v>45282</v>
      </c>
      <c r="B5" s="12">
        <v>0</v>
      </c>
      <c r="C5" s="12">
        <v>2</v>
      </c>
      <c r="D5" s="12">
        <v>0</v>
      </c>
      <c r="E5" s="12">
        <v>0</v>
      </c>
      <c r="F5" s="5">
        <f t="shared" si="0"/>
        <v>2</v>
      </c>
      <c r="G5" s="12">
        <v>0</v>
      </c>
      <c r="H5" s="12">
        <v>0</v>
      </c>
      <c r="I5" s="12">
        <v>0</v>
      </c>
      <c r="J5" s="12">
        <v>0</v>
      </c>
      <c r="K5" s="5">
        <f t="shared" si="1"/>
        <v>0</v>
      </c>
      <c r="L5" s="4">
        <v>0</v>
      </c>
      <c r="M5" s="4">
        <v>0</v>
      </c>
      <c r="N5" s="4">
        <v>0</v>
      </c>
      <c r="O5" s="4">
        <v>0</v>
      </c>
      <c r="P5" s="4">
        <f t="shared" si="2"/>
        <v>0</v>
      </c>
    </row>
    <row r="6" spans="1:16" ht="19.5" customHeight="1" x14ac:dyDescent="0.35">
      <c r="A6" s="3">
        <v>45313</v>
      </c>
      <c r="B6" s="12">
        <v>0</v>
      </c>
      <c r="C6" s="12">
        <v>1</v>
      </c>
      <c r="D6" s="12">
        <v>0</v>
      </c>
      <c r="E6" s="12">
        <v>0</v>
      </c>
      <c r="F6" s="5">
        <f t="shared" si="0"/>
        <v>1</v>
      </c>
      <c r="G6" s="12">
        <v>0</v>
      </c>
      <c r="H6" s="12">
        <v>0</v>
      </c>
      <c r="I6" s="12">
        <v>0</v>
      </c>
      <c r="J6" s="12">
        <v>0</v>
      </c>
      <c r="K6" s="5">
        <f t="shared" si="1"/>
        <v>0</v>
      </c>
      <c r="L6" s="4">
        <v>0</v>
      </c>
      <c r="M6" s="4">
        <v>0</v>
      </c>
      <c r="N6" s="4">
        <v>0</v>
      </c>
      <c r="O6" s="4">
        <v>0</v>
      </c>
      <c r="P6" s="4">
        <f t="shared" si="2"/>
        <v>0</v>
      </c>
    </row>
    <row r="7" spans="1:16" ht="19.5" customHeight="1" x14ac:dyDescent="0.35">
      <c r="A7" s="3">
        <v>45344</v>
      </c>
      <c r="B7" s="12">
        <v>0</v>
      </c>
      <c r="C7" s="12">
        <v>2</v>
      </c>
      <c r="D7" s="12">
        <v>0</v>
      </c>
      <c r="E7" s="12">
        <v>0</v>
      </c>
      <c r="F7" s="5">
        <f t="shared" si="0"/>
        <v>2</v>
      </c>
      <c r="G7" s="12">
        <v>0</v>
      </c>
      <c r="H7" s="12">
        <v>0</v>
      </c>
      <c r="I7" s="12">
        <v>0</v>
      </c>
      <c r="J7" s="12">
        <v>0</v>
      </c>
      <c r="K7" s="5">
        <f t="shared" si="1"/>
        <v>0</v>
      </c>
      <c r="L7" s="4">
        <v>0</v>
      </c>
      <c r="M7" s="4">
        <v>0</v>
      </c>
      <c r="N7" s="4">
        <v>0</v>
      </c>
      <c r="O7" s="4">
        <v>0</v>
      </c>
      <c r="P7" s="4">
        <f t="shared" si="2"/>
        <v>0</v>
      </c>
    </row>
    <row r="8" spans="1:16" ht="19.5" customHeight="1" x14ac:dyDescent="0.35">
      <c r="A8" s="3">
        <v>45373</v>
      </c>
      <c r="B8" s="12">
        <v>0</v>
      </c>
      <c r="C8" s="12">
        <v>0</v>
      </c>
      <c r="D8" s="12">
        <v>0</v>
      </c>
      <c r="E8" s="12">
        <v>0</v>
      </c>
      <c r="F8" s="5">
        <f t="shared" si="0"/>
        <v>0</v>
      </c>
      <c r="G8" s="12">
        <v>0</v>
      </c>
      <c r="H8" s="12">
        <v>0</v>
      </c>
      <c r="I8" s="12">
        <v>0</v>
      </c>
      <c r="J8" s="12">
        <v>0</v>
      </c>
      <c r="K8" s="5">
        <f t="shared" si="1"/>
        <v>0</v>
      </c>
      <c r="L8" s="4">
        <v>1</v>
      </c>
      <c r="M8" s="4">
        <v>0</v>
      </c>
      <c r="N8" s="4">
        <v>0</v>
      </c>
      <c r="O8" s="4">
        <v>0</v>
      </c>
      <c r="P8" s="4">
        <f t="shared" si="2"/>
        <v>1</v>
      </c>
    </row>
    <row r="9" spans="1:16" ht="19.5" customHeight="1" x14ac:dyDescent="0.35">
      <c r="A9" s="3">
        <v>45404</v>
      </c>
      <c r="B9" s="12">
        <v>0</v>
      </c>
      <c r="C9" s="12">
        <v>0</v>
      </c>
      <c r="D9" s="12">
        <v>0</v>
      </c>
      <c r="E9" s="12">
        <v>0</v>
      </c>
      <c r="F9" s="5">
        <f t="shared" si="0"/>
        <v>0</v>
      </c>
      <c r="G9" s="12">
        <v>0</v>
      </c>
      <c r="H9" s="12">
        <v>0</v>
      </c>
      <c r="I9" s="12">
        <v>0</v>
      </c>
      <c r="J9" s="12">
        <v>0</v>
      </c>
      <c r="K9" s="34">
        <f t="shared" si="1"/>
        <v>0</v>
      </c>
      <c r="L9" s="4">
        <v>1</v>
      </c>
      <c r="M9" s="4">
        <v>0</v>
      </c>
      <c r="N9" s="4">
        <v>0</v>
      </c>
      <c r="O9" s="4">
        <v>0</v>
      </c>
      <c r="P9" s="4">
        <f t="shared" si="2"/>
        <v>1</v>
      </c>
    </row>
    <row r="10" spans="1:16" ht="19.5" customHeight="1" x14ac:dyDescent="0.35">
      <c r="A10" s="3">
        <v>45434</v>
      </c>
      <c r="B10" s="12">
        <v>0</v>
      </c>
      <c r="C10" s="12">
        <v>2</v>
      </c>
      <c r="D10" s="12">
        <v>0</v>
      </c>
      <c r="E10" s="12">
        <v>0</v>
      </c>
      <c r="F10" s="5">
        <f t="shared" si="0"/>
        <v>2</v>
      </c>
      <c r="G10" s="12">
        <v>0</v>
      </c>
      <c r="H10" s="12">
        <v>0</v>
      </c>
      <c r="I10" s="12">
        <v>0</v>
      </c>
      <c r="J10" s="12">
        <v>0</v>
      </c>
      <c r="K10" s="34">
        <f t="shared" si="1"/>
        <v>0</v>
      </c>
      <c r="L10" s="4">
        <v>1</v>
      </c>
      <c r="M10" s="4">
        <v>0</v>
      </c>
      <c r="N10" s="4">
        <v>0</v>
      </c>
      <c r="O10" s="4">
        <v>0</v>
      </c>
      <c r="P10" s="4">
        <f t="shared" si="2"/>
        <v>1</v>
      </c>
    </row>
    <row r="11" spans="1:16" ht="19.5" customHeight="1" x14ac:dyDescent="0.35">
      <c r="A11" s="3">
        <v>45465</v>
      </c>
      <c r="B11" s="12">
        <v>0</v>
      </c>
      <c r="C11" s="12">
        <v>0</v>
      </c>
      <c r="D11" s="12">
        <v>0</v>
      </c>
      <c r="E11" s="12">
        <v>0</v>
      </c>
      <c r="F11" s="5">
        <f t="shared" si="0"/>
        <v>0</v>
      </c>
      <c r="G11" s="12">
        <v>0</v>
      </c>
      <c r="H11" s="12">
        <v>0</v>
      </c>
      <c r="I11" s="12">
        <v>0</v>
      </c>
      <c r="J11" s="12">
        <v>0</v>
      </c>
      <c r="K11" s="34">
        <f t="shared" si="1"/>
        <v>0</v>
      </c>
      <c r="L11" s="4">
        <v>1</v>
      </c>
      <c r="M11" s="4">
        <v>0</v>
      </c>
      <c r="N11" s="4">
        <v>0</v>
      </c>
      <c r="O11" s="4">
        <v>0</v>
      </c>
      <c r="P11" s="4">
        <f t="shared" si="2"/>
        <v>1</v>
      </c>
    </row>
    <row r="12" spans="1:16" ht="19.5" customHeight="1" x14ac:dyDescent="0.35">
      <c r="A12" s="3">
        <v>45495</v>
      </c>
      <c r="B12" s="12">
        <v>9</v>
      </c>
      <c r="C12" s="12">
        <v>0</v>
      </c>
      <c r="D12" s="12">
        <v>0</v>
      </c>
      <c r="E12" s="12">
        <v>0</v>
      </c>
      <c r="F12" s="5">
        <f>SUM(B12:E12)</f>
        <v>9</v>
      </c>
      <c r="G12" s="12">
        <v>0</v>
      </c>
      <c r="H12" s="12">
        <v>4</v>
      </c>
      <c r="I12" s="12">
        <v>0</v>
      </c>
      <c r="J12" s="12">
        <v>0</v>
      </c>
      <c r="K12" s="34">
        <f t="shared" si="1"/>
        <v>4</v>
      </c>
      <c r="L12" s="4">
        <v>5</v>
      </c>
      <c r="M12" s="4">
        <v>0</v>
      </c>
      <c r="N12" s="4">
        <v>0</v>
      </c>
      <c r="O12" s="4">
        <v>0</v>
      </c>
      <c r="P12" s="4">
        <f t="shared" si="2"/>
        <v>5</v>
      </c>
    </row>
    <row r="13" spans="1:16" ht="19.5" customHeight="1" x14ac:dyDescent="0.35">
      <c r="A13" s="3">
        <v>45526</v>
      </c>
      <c r="B13" s="12">
        <v>1</v>
      </c>
      <c r="C13" s="12">
        <v>0</v>
      </c>
      <c r="D13" s="12">
        <v>0</v>
      </c>
      <c r="E13" s="12">
        <v>0</v>
      </c>
      <c r="F13" s="5">
        <f t="shared" ref="F13:F15" si="3">SUM(B13:E13)</f>
        <v>1</v>
      </c>
      <c r="G13" s="12">
        <v>0</v>
      </c>
      <c r="H13" s="12">
        <v>0</v>
      </c>
      <c r="I13" s="12">
        <v>0</v>
      </c>
      <c r="J13" s="12">
        <v>0</v>
      </c>
      <c r="K13" s="34">
        <f t="shared" si="1"/>
        <v>0</v>
      </c>
      <c r="L13" s="4">
        <v>1</v>
      </c>
      <c r="M13" s="4">
        <v>0</v>
      </c>
      <c r="N13" s="4">
        <v>0</v>
      </c>
      <c r="O13" s="4">
        <v>0</v>
      </c>
      <c r="P13" s="4">
        <f t="shared" si="2"/>
        <v>1</v>
      </c>
    </row>
    <row r="14" spans="1:16" ht="19.5" customHeight="1" x14ac:dyDescent="0.35">
      <c r="A14" s="3">
        <v>45557</v>
      </c>
      <c r="B14" s="12">
        <v>1</v>
      </c>
      <c r="C14" s="12">
        <v>0</v>
      </c>
      <c r="D14" s="12">
        <v>0</v>
      </c>
      <c r="E14" s="12">
        <v>0</v>
      </c>
      <c r="F14" s="5">
        <f t="shared" si="3"/>
        <v>1</v>
      </c>
      <c r="G14" s="12">
        <v>0</v>
      </c>
      <c r="H14" s="12">
        <v>0</v>
      </c>
      <c r="I14" s="12">
        <v>0</v>
      </c>
      <c r="J14" s="12">
        <v>0</v>
      </c>
      <c r="K14" s="34">
        <f t="shared" si="1"/>
        <v>0</v>
      </c>
      <c r="L14" s="4">
        <v>1</v>
      </c>
      <c r="M14" s="4">
        <v>0</v>
      </c>
      <c r="N14" s="4">
        <v>0</v>
      </c>
      <c r="O14" s="4">
        <v>0</v>
      </c>
      <c r="P14" s="4">
        <f t="shared" si="2"/>
        <v>1</v>
      </c>
    </row>
    <row r="15" spans="1:16" ht="19.5" customHeight="1" x14ac:dyDescent="0.35">
      <c r="A15" s="3">
        <v>45587</v>
      </c>
      <c r="B15" s="12">
        <v>0</v>
      </c>
      <c r="C15" s="12">
        <v>0</v>
      </c>
      <c r="D15" s="12">
        <v>0</v>
      </c>
      <c r="E15" s="12">
        <v>0</v>
      </c>
      <c r="F15" s="5">
        <f t="shared" si="3"/>
        <v>0</v>
      </c>
      <c r="G15" s="12">
        <v>0</v>
      </c>
      <c r="H15" s="12">
        <v>0</v>
      </c>
      <c r="I15" s="12">
        <v>0</v>
      </c>
      <c r="J15" s="12">
        <v>0</v>
      </c>
      <c r="K15" s="34">
        <f t="shared" si="1"/>
        <v>0</v>
      </c>
      <c r="L15" s="4">
        <v>0</v>
      </c>
      <c r="M15" s="4">
        <v>0</v>
      </c>
      <c r="N15" s="4">
        <v>0</v>
      </c>
      <c r="O15" s="4">
        <v>0</v>
      </c>
      <c r="P15" s="4">
        <f t="shared" si="2"/>
        <v>0</v>
      </c>
    </row>
    <row r="16" spans="1:16" ht="19.5" customHeight="1" x14ac:dyDescent="0.35">
      <c r="A16" s="3">
        <v>45618</v>
      </c>
      <c r="B16" s="12">
        <v>0</v>
      </c>
      <c r="C16" s="12">
        <v>4</v>
      </c>
      <c r="D16" s="12">
        <v>0</v>
      </c>
      <c r="E16" s="12">
        <v>0</v>
      </c>
      <c r="F16" s="5">
        <f t="shared" ref="F16" si="4">SUM(B16:E16)</f>
        <v>4</v>
      </c>
      <c r="G16" s="12">
        <v>0</v>
      </c>
      <c r="H16" s="12">
        <v>0</v>
      </c>
      <c r="I16" s="12">
        <v>0</v>
      </c>
      <c r="J16" s="12">
        <v>0</v>
      </c>
      <c r="K16" s="34">
        <f t="shared" ref="K16" si="5">SUM(G16:J16)</f>
        <v>0</v>
      </c>
      <c r="L16" s="4">
        <v>0</v>
      </c>
      <c r="M16" s="4">
        <v>0</v>
      </c>
      <c r="N16" s="4">
        <v>0</v>
      </c>
      <c r="O16" s="4">
        <v>0</v>
      </c>
      <c r="P16" s="4">
        <f t="shared" ref="P16" si="6">SUM(L16:O16)</f>
        <v>0</v>
      </c>
    </row>
    <row r="17" spans="1:16" ht="19.5" customHeight="1" x14ac:dyDescent="0.35"/>
    <row r="18" spans="1:16" ht="19.5" customHeight="1" thickBot="1" x14ac:dyDescent="0.4"/>
    <row r="19" spans="1:16" ht="19.5" customHeight="1" thickBot="1" x14ac:dyDescent="0.4">
      <c r="A19" s="128" t="s">
        <v>36</v>
      </c>
      <c r="B19" s="129"/>
      <c r="C19" s="129"/>
      <c r="D19" s="129"/>
      <c r="E19" s="129"/>
      <c r="F19" s="129"/>
      <c r="G19" s="129"/>
      <c r="H19" s="129"/>
      <c r="I19" s="129"/>
      <c r="J19" s="129"/>
      <c r="K19" s="129"/>
      <c r="L19" s="129"/>
      <c r="M19" s="129"/>
      <c r="N19" s="129"/>
      <c r="O19" s="129"/>
      <c r="P19" s="130"/>
    </row>
    <row r="20" spans="1:16" ht="19.5" customHeight="1" x14ac:dyDescent="0.35">
      <c r="A20" s="32"/>
      <c r="B20" s="106" t="s">
        <v>38</v>
      </c>
      <c r="C20" s="106"/>
      <c r="D20" s="106"/>
      <c r="E20" s="106"/>
      <c r="F20" s="134"/>
      <c r="G20" s="127" t="s">
        <v>37</v>
      </c>
      <c r="H20" s="122"/>
      <c r="I20" s="122"/>
      <c r="J20" s="122"/>
      <c r="K20" s="126"/>
      <c r="L20" s="121" t="s">
        <v>39</v>
      </c>
      <c r="M20" s="122"/>
      <c r="N20" s="122"/>
      <c r="O20" s="122"/>
      <c r="P20" s="122"/>
    </row>
    <row r="21" spans="1:16" ht="39" customHeight="1" x14ac:dyDescent="0.35">
      <c r="A21" s="28" t="s">
        <v>5</v>
      </c>
      <c r="B21" s="21" t="s">
        <v>0</v>
      </c>
      <c r="C21" s="21" t="s">
        <v>1</v>
      </c>
      <c r="D21" s="21" t="s">
        <v>2</v>
      </c>
      <c r="E21" s="21" t="s">
        <v>3</v>
      </c>
      <c r="F21" s="48" t="s">
        <v>4</v>
      </c>
      <c r="G21" s="24" t="s">
        <v>0</v>
      </c>
      <c r="H21" s="21" t="s">
        <v>1</v>
      </c>
      <c r="I21" s="21" t="s">
        <v>2</v>
      </c>
      <c r="J21" s="21" t="s">
        <v>3</v>
      </c>
      <c r="K21" s="23" t="s">
        <v>4</v>
      </c>
      <c r="L21" s="20" t="s">
        <v>0</v>
      </c>
      <c r="M21" s="21" t="s">
        <v>1</v>
      </c>
      <c r="N21" s="21" t="s">
        <v>2</v>
      </c>
      <c r="O21" s="21" t="s">
        <v>3</v>
      </c>
      <c r="P21" s="21" t="s">
        <v>4</v>
      </c>
    </row>
    <row r="22" spans="1:16" ht="19.5" customHeight="1" x14ac:dyDescent="0.35">
      <c r="A22" s="3">
        <v>45252</v>
      </c>
      <c r="B22" s="12">
        <v>0</v>
      </c>
      <c r="C22" s="12">
        <v>6949</v>
      </c>
      <c r="D22" s="12">
        <v>0</v>
      </c>
      <c r="E22" s="12">
        <v>0</v>
      </c>
      <c r="F22" s="12">
        <f t="shared" ref="F22:F33" si="7">SUM(B22:E22)</f>
        <v>6949</v>
      </c>
      <c r="G22" s="12">
        <v>0</v>
      </c>
      <c r="H22" s="12">
        <v>0</v>
      </c>
      <c r="I22" s="12">
        <v>0</v>
      </c>
      <c r="J22" s="12">
        <v>0</v>
      </c>
      <c r="K22" s="12">
        <f t="shared" ref="K22:K33" si="8">SUM(G22:J22)</f>
        <v>0</v>
      </c>
      <c r="L22" s="12">
        <v>0</v>
      </c>
      <c r="M22" s="12">
        <v>0</v>
      </c>
      <c r="N22" s="12">
        <v>0</v>
      </c>
      <c r="O22" s="12">
        <v>0</v>
      </c>
      <c r="P22" s="12">
        <f t="shared" ref="P22:P33" si="9">SUM(L22:O22)</f>
        <v>0</v>
      </c>
    </row>
    <row r="23" spans="1:16" ht="15.5" x14ac:dyDescent="0.35">
      <c r="A23" s="3">
        <v>45282</v>
      </c>
      <c r="B23" s="12">
        <v>0</v>
      </c>
      <c r="C23" s="12">
        <v>300</v>
      </c>
      <c r="D23" s="12">
        <v>0</v>
      </c>
      <c r="E23" s="12">
        <v>0</v>
      </c>
      <c r="F23" s="12">
        <f t="shared" si="7"/>
        <v>300</v>
      </c>
      <c r="G23" s="12">
        <v>0</v>
      </c>
      <c r="H23" s="12">
        <v>0</v>
      </c>
      <c r="I23" s="12">
        <v>0</v>
      </c>
      <c r="J23" s="12">
        <v>0</v>
      </c>
      <c r="K23" s="12">
        <f t="shared" si="8"/>
        <v>0</v>
      </c>
      <c r="L23" s="12">
        <v>0</v>
      </c>
      <c r="M23" s="12">
        <v>0</v>
      </c>
      <c r="N23" s="12">
        <v>0</v>
      </c>
      <c r="O23" s="12">
        <v>0</v>
      </c>
      <c r="P23" s="12">
        <f t="shared" si="9"/>
        <v>0</v>
      </c>
    </row>
    <row r="24" spans="1:16" ht="19.5" customHeight="1" x14ac:dyDescent="0.35">
      <c r="A24" s="3">
        <v>45313</v>
      </c>
      <c r="B24" s="12">
        <v>0</v>
      </c>
      <c r="C24" s="12">
        <v>150</v>
      </c>
      <c r="D24" s="12">
        <v>0</v>
      </c>
      <c r="E24" s="12">
        <v>0</v>
      </c>
      <c r="F24" s="12">
        <f t="shared" si="7"/>
        <v>150</v>
      </c>
      <c r="G24" s="12">
        <v>0</v>
      </c>
      <c r="H24" s="12">
        <v>0</v>
      </c>
      <c r="I24" s="12">
        <v>0</v>
      </c>
      <c r="J24" s="12">
        <v>0</v>
      </c>
      <c r="K24" s="12">
        <f t="shared" si="8"/>
        <v>0</v>
      </c>
      <c r="L24" s="12">
        <v>0</v>
      </c>
      <c r="M24" s="12">
        <v>0</v>
      </c>
      <c r="N24" s="12">
        <v>0</v>
      </c>
      <c r="O24" s="12">
        <v>0</v>
      </c>
      <c r="P24" s="12">
        <f t="shared" si="9"/>
        <v>0</v>
      </c>
    </row>
    <row r="25" spans="1:16" ht="19.5" customHeight="1" x14ac:dyDescent="0.35">
      <c r="A25" s="3">
        <v>45344</v>
      </c>
      <c r="B25" s="12">
        <v>0</v>
      </c>
      <c r="C25" s="12">
        <v>300</v>
      </c>
      <c r="D25" s="12">
        <v>0</v>
      </c>
      <c r="E25" s="12">
        <v>0</v>
      </c>
      <c r="F25" s="12">
        <f t="shared" si="7"/>
        <v>300</v>
      </c>
      <c r="G25" s="12">
        <v>0</v>
      </c>
      <c r="H25" s="12">
        <v>0</v>
      </c>
      <c r="I25" s="12">
        <v>0</v>
      </c>
      <c r="J25" s="12">
        <v>0</v>
      </c>
      <c r="K25" s="12">
        <f t="shared" si="8"/>
        <v>0</v>
      </c>
      <c r="L25" s="12">
        <v>0</v>
      </c>
      <c r="M25" s="12">
        <v>0</v>
      </c>
      <c r="N25" s="12">
        <v>0</v>
      </c>
      <c r="O25" s="12">
        <v>0</v>
      </c>
      <c r="P25" s="12">
        <f t="shared" si="9"/>
        <v>0</v>
      </c>
    </row>
    <row r="26" spans="1:16" ht="19.5" customHeight="1" x14ac:dyDescent="0.35">
      <c r="A26" s="3">
        <v>45373</v>
      </c>
      <c r="B26" s="12">
        <v>0</v>
      </c>
      <c r="C26" s="12">
        <v>0</v>
      </c>
      <c r="D26" s="12">
        <v>0</v>
      </c>
      <c r="E26" s="12">
        <v>0</v>
      </c>
      <c r="F26" s="12">
        <f t="shared" si="7"/>
        <v>0</v>
      </c>
      <c r="G26" s="12">
        <v>0</v>
      </c>
      <c r="H26" s="12">
        <v>0</v>
      </c>
      <c r="I26" s="12">
        <v>0</v>
      </c>
      <c r="J26" s="12">
        <v>0</v>
      </c>
      <c r="K26" s="12">
        <f t="shared" si="8"/>
        <v>0</v>
      </c>
      <c r="L26" s="12">
        <v>1000</v>
      </c>
      <c r="M26" s="12">
        <v>0</v>
      </c>
      <c r="N26" s="12">
        <v>0</v>
      </c>
      <c r="O26" s="12">
        <v>0</v>
      </c>
      <c r="P26" s="12">
        <f t="shared" si="9"/>
        <v>1000</v>
      </c>
    </row>
    <row r="27" spans="1:16" ht="15.5" x14ac:dyDescent="0.35">
      <c r="A27" s="3">
        <v>45404</v>
      </c>
      <c r="B27" s="12">
        <v>0</v>
      </c>
      <c r="C27" s="12">
        <v>0</v>
      </c>
      <c r="D27" s="12">
        <v>0</v>
      </c>
      <c r="E27" s="12">
        <v>0</v>
      </c>
      <c r="F27" s="12">
        <f t="shared" si="7"/>
        <v>0</v>
      </c>
      <c r="G27" s="12">
        <v>0</v>
      </c>
      <c r="H27" s="12">
        <v>0</v>
      </c>
      <c r="I27" s="12">
        <v>0</v>
      </c>
      <c r="J27" s="12">
        <v>0</v>
      </c>
      <c r="K27" s="12">
        <f t="shared" si="8"/>
        <v>0</v>
      </c>
      <c r="L27" s="12">
        <v>1000</v>
      </c>
      <c r="M27" s="12">
        <v>0</v>
      </c>
      <c r="N27" s="12">
        <v>0</v>
      </c>
      <c r="O27" s="12">
        <v>0</v>
      </c>
      <c r="P27" s="12">
        <f t="shared" si="9"/>
        <v>1000</v>
      </c>
    </row>
    <row r="28" spans="1:16" ht="15.5" x14ac:dyDescent="0.35">
      <c r="A28" s="3">
        <v>45434</v>
      </c>
      <c r="B28" s="12">
        <v>0</v>
      </c>
      <c r="C28" s="12">
        <v>1815</v>
      </c>
      <c r="D28" s="12">
        <v>0</v>
      </c>
      <c r="E28" s="12">
        <v>0</v>
      </c>
      <c r="F28" s="12">
        <f t="shared" si="7"/>
        <v>1815</v>
      </c>
      <c r="G28" s="12">
        <v>0</v>
      </c>
      <c r="H28" s="12">
        <v>0</v>
      </c>
      <c r="I28" s="12">
        <v>0</v>
      </c>
      <c r="J28" s="12">
        <v>0</v>
      </c>
      <c r="K28" s="12">
        <f t="shared" si="8"/>
        <v>0</v>
      </c>
      <c r="L28" s="12">
        <v>1000</v>
      </c>
      <c r="M28" s="12">
        <v>0</v>
      </c>
      <c r="N28" s="12">
        <v>0</v>
      </c>
      <c r="O28" s="12">
        <v>0</v>
      </c>
      <c r="P28" s="12">
        <f t="shared" si="9"/>
        <v>1000</v>
      </c>
    </row>
    <row r="29" spans="1:16" ht="15.5" x14ac:dyDescent="0.35">
      <c r="A29" s="3">
        <v>45465</v>
      </c>
      <c r="B29" s="12">
        <v>0</v>
      </c>
      <c r="C29" s="12">
        <v>0</v>
      </c>
      <c r="D29" s="12">
        <v>0</v>
      </c>
      <c r="E29" s="12">
        <v>0</v>
      </c>
      <c r="F29" s="12">
        <f t="shared" si="7"/>
        <v>0</v>
      </c>
      <c r="G29" s="12">
        <v>0</v>
      </c>
      <c r="H29" s="12">
        <v>0</v>
      </c>
      <c r="I29" s="12">
        <v>0</v>
      </c>
      <c r="J29" s="12">
        <v>0</v>
      </c>
      <c r="K29" s="12">
        <f t="shared" si="8"/>
        <v>0</v>
      </c>
      <c r="L29" s="12">
        <v>1000</v>
      </c>
      <c r="M29" s="12">
        <v>0</v>
      </c>
      <c r="N29" s="12">
        <v>0</v>
      </c>
      <c r="O29" s="12">
        <v>0</v>
      </c>
      <c r="P29" s="12">
        <f t="shared" si="9"/>
        <v>1000</v>
      </c>
    </row>
    <row r="30" spans="1:16" ht="15.5" x14ac:dyDescent="0.35">
      <c r="A30" s="3">
        <v>45495</v>
      </c>
      <c r="B30" s="12">
        <f>69000+15000</f>
        <v>84000</v>
      </c>
      <c r="C30" s="12">
        <v>0</v>
      </c>
      <c r="D30" s="12">
        <v>0</v>
      </c>
      <c r="E30" s="12">
        <v>0</v>
      </c>
      <c r="F30" s="12">
        <f t="shared" si="7"/>
        <v>84000</v>
      </c>
      <c r="G30" s="12">
        <v>0</v>
      </c>
      <c r="H30" s="12">
        <v>69000</v>
      </c>
      <c r="I30" s="12">
        <v>0</v>
      </c>
      <c r="J30" s="12">
        <v>0</v>
      </c>
      <c r="K30" s="12">
        <f t="shared" si="8"/>
        <v>69000</v>
      </c>
      <c r="L30" s="12">
        <v>15000</v>
      </c>
      <c r="M30" s="12">
        <v>0</v>
      </c>
      <c r="N30" s="12">
        <v>0</v>
      </c>
      <c r="O30" s="12">
        <v>0</v>
      </c>
      <c r="P30" s="12">
        <f t="shared" si="9"/>
        <v>15000</v>
      </c>
    </row>
    <row r="31" spans="1:16" ht="16.5" customHeight="1" x14ac:dyDescent="0.35">
      <c r="A31" s="3">
        <v>45526</v>
      </c>
      <c r="B31" s="12">
        <v>1000</v>
      </c>
      <c r="C31" s="12">
        <v>0</v>
      </c>
      <c r="D31" s="12">
        <v>0</v>
      </c>
      <c r="E31" s="12">
        <v>0</v>
      </c>
      <c r="F31" s="12">
        <f t="shared" si="7"/>
        <v>1000</v>
      </c>
      <c r="G31" s="12">
        <v>0</v>
      </c>
      <c r="H31" s="12">
        <v>0</v>
      </c>
      <c r="I31" s="12">
        <v>0</v>
      </c>
      <c r="J31" s="12">
        <v>0</v>
      </c>
      <c r="K31" s="12">
        <f t="shared" si="8"/>
        <v>0</v>
      </c>
      <c r="L31" s="12">
        <v>1000</v>
      </c>
      <c r="M31" s="12">
        <v>0</v>
      </c>
      <c r="N31" s="12">
        <v>0</v>
      </c>
      <c r="O31" s="12">
        <v>0</v>
      </c>
      <c r="P31" s="12">
        <f t="shared" si="9"/>
        <v>1000</v>
      </c>
    </row>
    <row r="32" spans="1:16" ht="15.5" x14ac:dyDescent="0.35">
      <c r="A32" s="3">
        <v>45557</v>
      </c>
      <c r="B32" s="12">
        <v>1000</v>
      </c>
      <c r="C32" s="12">
        <v>0</v>
      </c>
      <c r="D32" s="12">
        <v>0</v>
      </c>
      <c r="E32" s="12">
        <v>0</v>
      </c>
      <c r="F32" s="12">
        <f t="shared" si="7"/>
        <v>1000</v>
      </c>
      <c r="G32" s="12">
        <v>0</v>
      </c>
      <c r="H32" s="12">
        <v>0</v>
      </c>
      <c r="I32" s="12">
        <v>0</v>
      </c>
      <c r="J32" s="12">
        <v>0</v>
      </c>
      <c r="K32" s="12">
        <f t="shared" si="8"/>
        <v>0</v>
      </c>
      <c r="L32" s="12">
        <v>1000</v>
      </c>
      <c r="M32" s="12">
        <v>0</v>
      </c>
      <c r="N32" s="12">
        <v>0</v>
      </c>
      <c r="O32" s="12">
        <v>0</v>
      </c>
      <c r="P32" s="12">
        <f t="shared" si="9"/>
        <v>1000</v>
      </c>
    </row>
    <row r="33" spans="1:16" ht="15.5" x14ac:dyDescent="0.35">
      <c r="A33" s="3">
        <v>45587</v>
      </c>
      <c r="B33" s="12">
        <v>0</v>
      </c>
      <c r="C33" s="12">
        <v>0</v>
      </c>
      <c r="D33" s="12">
        <v>0</v>
      </c>
      <c r="E33" s="12">
        <v>0</v>
      </c>
      <c r="F33" s="12">
        <f t="shared" si="7"/>
        <v>0</v>
      </c>
      <c r="G33" s="12">
        <v>0</v>
      </c>
      <c r="H33" s="12">
        <v>0</v>
      </c>
      <c r="I33" s="12">
        <v>0</v>
      </c>
      <c r="J33" s="12">
        <v>0</v>
      </c>
      <c r="K33" s="12">
        <f t="shared" si="8"/>
        <v>0</v>
      </c>
      <c r="L33" s="12">
        <v>0</v>
      </c>
      <c r="M33" s="12">
        <v>0</v>
      </c>
      <c r="N33" s="12">
        <v>0</v>
      </c>
      <c r="O33" s="12">
        <v>0</v>
      </c>
      <c r="P33" s="12">
        <f t="shared" si="9"/>
        <v>0</v>
      </c>
    </row>
    <row r="34" spans="1:16" ht="15.5" x14ac:dyDescent="0.35">
      <c r="A34" s="3">
        <v>45618</v>
      </c>
      <c r="B34" s="12">
        <v>0</v>
      </c>
      <c r="C34" s="12">
        <v>1055</v>
      </c>
      <c r="D34" s="12">
        <v>0</v>
      </c>
      <c r="E34" s="12">
        <v>0</v>
      </c>
      <c r="F34" s="12">
        <f t="shared" ref="F34" si="10">SUM(B34:E34)</f>
        <v>1055</v>
      </c>
      <c r="G34" s="12">
        <v>0</v>
      </c>
      <c r="H34" s="12">
        <v>0</v>
      </c>
      <c r="I34" s="12">
        <v>0</v>
      </c>
      <c r="J34" s="12">
        <v>0</v>
      </c>
      <c r="K34" s="12">
        <f t="shared" ref="K34" si="11">SUM(G34:J34)</f>
        <v>0</v>
      </c>
      <c r="L34" s="12">
        <v>0</v>
      </c>
      <c r="M34" s="12">
        <v>0</v>
      </c>
      <c r="N34" s="12">
        <v>0</v>
      </c>
      <c r="O34" s="12">
        <v>0</v>
      </c>
      <c r="P34" s="12">
        <f t="shared" ref="P34" si="12">SUM(L34:O34)</f>
        <v>0</v>
      </c>
    </row>
    <row r="35" spans="1:16" ht="15.5" x14ac:dyDescent="0.35">
      <c r="A35" s="14"/>
    </row>
    <row r="36" spans="1:16" ht="15.5" x14ac:dyDescent="0.35">
      <c r="A36" s="17"/>
    </row>
    <row r="37" spans="1:16" ht="16" thickBot="1" x14ac:dyDescent="0.4">
      <c r="A37" s="17"/>
    </row>
    <row r="38" spans="1:16" ht="15" customHeight="1" thickBot="1" x14ac:dyDescent="0.4">
      <c r="A38" s="131" t="s">
        <v>49</v>
      </c>
      <c r="B38" s="132"/>
      <c r="C38" s="132"/>
      <c r="D38" s="132"/>
      <c r="E38" s="132"/>
      <c r="F38" s="132"/>
      <c r="G38" s="132"/>
      <c r="H38" s="132"/>
      <c r="I38" s="133"/>
    </row>
    <row r="39" spans="1:16" ht="15" customHeight="1" x14ac:dyDescent="0.35">
      <c r="A39" s="56" t="s">
        <v>46</v>
      </c>
      <c r="B39" s="57" t="s">
        <v>47</v>
      </c>
      <c r="C39" s="57" t="s">
        <v>50</v>
      </c>
      <c r="D39" s="108" t="s">
        <v>48</v>
      </c>
      <c r="E39" s="109"/>
      <c r="F39" s="109"/>
      <c r="G39" s="109"/>
      <c r="H39" s="109"/>
      <c r="I39" s="110"/>
    </row>
    <row r="40" spans="1:16" ht="15.5" x14ac:dyDescent="0.35">
      <c r="A40" s="3">
        <v>45231</v>
      </c>
      <c r="B40" s="27" t="s">
        <v>27</v>
      </c>
      <c r="C40" s="43" t="s">
        <v>27</v>
      </c>
      <c r="D40" s="67" t="s">
        <v>27</v>
      </c>
      <c r="E40" s="68"/>
      <c r="F40" s="68"/>
      <c r="G40" s="68"/>
      <c r="H40" s="68"/>
      <c r="I40" s="69"/>
    </row>
    <row r="41" spans="1:16" ht="15.5" x14ac:dyDescent="0.35">
      <c r="A41" s="3">
        <v>45261</v>
      </c>
      <c r="B41" s="27" t="s">
        <v>27</v>
      </c>
      <c r="C41" s="43" t="s">
        <v>27</v>
      </c>
      <c r="D41" s="67" t="s">
        <v>27</v>
      </c>
      <c r="E41" s="68"/>
      <c r="F41" s="68"/>
      <c r="G41" s="68"/>
      <c r="H41" s="68"/>
      <c r="I41" s="69"/>
    </row>
    <row r="42" spans="1:16" ht="15.5" x14ac:dyDescent="0.35">
      <c r="A42" s="3">
        <v>45292</v>
      </c>
      <c r="B42" s="27" t="s">
        <v>27</v>
      </c>
      <c r="C42" s="43" t="s">
        <v>27</v>
      </c>
      <c r="D42" s="67" t="s">
        <v>27</v>
      </c>
      <c r="E42" s="68"/>
      <c r="F42" s="68"/>
      <c r="G42" s="68"/>
      <c r="H42" s="68"/>
      <c r="I42" s="69"/>
    </row>
    <row r="43" spans="1:16" ht="15.5" x14ac:dyDescent="0.35">
      <c r="A43" s="3">
        <v>45323</v>
      </c>
      <c r="B43" s="27" t="s">
        <v>27</v>
      </c>
      <c r="C43" s="43" t="s">
        <v>27</v>
      </c>
      <c r="D43" s="67" t="s">
        <v>27</v>
      </c>
      <c r="E43" s="68"/>
      <c r="F43" s="68"/>
      <c r="G43" s="68"/>
      <c r="H43" s="68"/>
      <c r="I43" s="69"/>
    </row>
    <row r="44" spans="1:16" ht="15.5" x14ac:dyDescent="0.35">
      <c r="A44" s="3">
        <v>45352</v>
      </c>
      <c r="B44" s="27" t="s">
        <v>27</v>
      </c>
      <c r="C44" s="43" t="s">
        <v>27</v>
      </c>
      <c r="D44" s="67" t="s">
        <v>27</v>
      </c>
      <c r="E44" s="68"/>
      <c r="F44" s="68"/>
      <c r="G44" s="68"/>
      <c r="H44" s="68"/>
      <c r="I44" s="69"/>
    </row>
    <row r="45" spans="1:16" ht="15.5" x14ac:dyDescent="0.35">
      <c r="A45" s="3">
        <v>45383</v>
      </c>
      <c r="B45" s="27" t="s">
        <v>27</v>
      </c>
      <c r="C45" s="43" t="s">
        <v>27</v>
      </c>
      <c r="D45" s="67" t="s">
        <v>27</v>
      </c>
      <c r="E45" s="68"/>
      <c r="F45" s="68"/>
      <c r="G45" s="68"/>
      <c r="H45" s="68"/>
      <c r="I45" s="69"/>
    </row>
    <row r="46" spans="1:16" ht="15.5" x14ac:dyDescent="0.35">
      <c r="A46" s="3">
        <v>45413</v>
      </c>
      <c r="B46" s="27" t="s">
        <v>27</v>
      </c>
      <c r="C46" s="43" t="s">
        <v>27</v>
      </c>
      <c r="D46" s="67" t="s">
        <v>27</v>
      </c>
      <c r="E46" s="68"/>
      <c r="F46" s="68"/>
      <c r="G46" s="68"/>
      <c r="H46" s="68"/>
      <c r="I46" s="69"/>
    </row>
    <row r="47" spans="1:16" ht="15.5" x14ac:dyDescent="0.35">
      <c r="A47" s="3">
        <v>45444</v>
      </c>
      <c r="B47" s="27" t="s">
        <v>27</v>
      </c>
      <c r="C47" s="43" t="s">
        <v>27</v>
      </c>
      <c r="D47" s="67" t="s">
        <v>27</v>
      </c>
      <c r="E47" s="68"/>
      <c r="F47" s="68"/>
      <c r="G47" s="68"/>
      <c r="H47" s="68"/>
      <c r="I47" s="69"/>
    </row>
    <row r="48" spans="1:16" ht="15.5" x14ac:dyDescent="0.35">
      <c r="A48" s="3">
        <v>45474</v>
      </c>
      <c r="B48" s="27" t="s">
        <v>27</v>
      </c>
      <c r="C48" s="43" t="s">
        <v>27</v>
      </c>
      <c r="D48" s="67" t="s">
        <v>27</v>
      </c>
      <c r="E48" s="68"/>
      <c r="F48" s="68"/>
      <c r="G48" s="68"/>
      <c r="H48" s="68"/>
      <c r="I48" s="69"/>
    </row>
    <row r="49" spans="1:12" ht="15.5" x14ac:dyDescent="0.35">
      <c r="A49" s="3">
        <v>45505</v>
      </c>
      <c r="B49" s="27" t="s">
        <v>27</v>
      </c>
      <c r="C49" s="43" t="s">
        <v>27</v>
      </c>
      <c r="D49" s="67" t="s">
        <v>27</v>
      </c>
      <c r="E49" s="68"/>
      <c r="F49" s="68"/>
      <c r="G49" s="68"/>
      <c r="H49" s="68"/>
      <c r="I49" s="69"/>
    </row>
    <row r="50" spans="1:12" ht="15.5" x14ac:dyDescent="0.35">
      <c r="A50" s="3">
        <v>45536</v>
      </c>
      <c r="B50" s="27" t="s">
        <v>27</v>
      </c>
      <c r="C50" s="43" t="s">
        <v>27</v>
      </c>
      <c r="D50" s="67" t="s">
        <v>27</v>
      </c>
      <c r="E50" s="68"/>
      <c r="F50" s="68"/>
      <c r="G50" s="68"/>
      <c r="H50" s="68"/>
      <c r="I50" s="69"/>
    </row>
    <row r="51" spans="1:12" ht="15.5" x14ac:dyDescent="0.35">
      <c r="A51" s="3">
        <v>45566</v>
      </c>
      <c r="B51" s="27" t="s">
        <v>27</v>
      </c>
      <c r="C51" s="43" t="s">
        <v>27</v>
      </c>
      <c r="D51" s="67" t="s">
        <v>27</v>
      </c>
      <c r="E51" s="68"/>
      <c r="F51" s="68"/>
      <c r="G51" s="68"/>
      <c r="H51" s="68"/>
      <c r="I51" s="69"/>
    </row>
    <row r="52" spans="1:12" ht="15.5" x14ac:dyDescent="0.35">
      <c r="A52" s="3">
        <v>45597</v>
      </c>
      <c r="B52" s="27" t="s">
        <v>27</v>
      </c>
      <c r="C52" s="43" t="s">
        <v>27</v>
      </c>
      <c r="D52" s="67" t="s">
        <v>27</v>
      </c>
      <c r="E52" s="68"/>
      <c r="F52" s="68"/>
      <c r="G52" s="68"/>
      <c r="H52" s="68"/>
      <c r="I52" s="69"/>
    </row>
    <row r="53" spans="1:12" ht="15.5" x14ac:dyDescent="0.35">
      <c r="A53" s="8"/>
      <c r="B53" s="64"/>
      <c r="C53" s="65"/>
      <c r="D53" s="62"/>
      <c r="E53" s="62"/>
      <c r="F53" s="62"/>
      <c r="G53" s="62"/>
      <c r="H53" s="62"/>
      <c r="I53" s="62"/>
    </row>
    <row r="54" spans="1:12" ht="15" x14ac:dyDescent="0.35">
      <c r="A54" s="39" t="s">
        <v>14</v>
      </c>
      <c r="B54" s="36"/>
      <c r="C54" s="36"/>
      <c r="D54" s="36"/>
      <c r="E54" s="36"/>
      <c r="F54" s="36"/>
      <c r="G54" s="36"/>
      <c r="H54" s="36"/>
      <c r="I54" s="36"/>
      <c r="J54" s="36"/>
      <c r="K54" s="36"/>
      <c r="L54" s="36"/>
    </row>
    <row r="55" spans="1:12" ht="15.5" x14ac:dyDescent="0.35">
      <c r="A55" s="16" t="s">
        <v>16</v>
      </c>
      <c r="B55" s="36"/>
      <c r="C55" s="36"/>
      <c r="D55" s="36"/>
      <c r="E55" s="36"/>
      <c r="F55" s="36"/>
      <c r="G55" s="36"/>
      <c r="H55" s="36"/>
      <c r="I55" s="36"/>
      <c r="J55" s="36"/>
      <c r="K55" s="36"/>
      <c r="L55" s="36"/>
    </row>
    <row r="56" spans="1:12" ht="15.5" x14ac:dyDescent="0.35">
      <c r="A56" s="16" t="s">
        <v>12</v>
      </c>
      <c r="B56" s="36"/>
      <c r="C56" s="36"/>
      <c r="D56" s="36"/>
      <c r="E56" s="36"/>
      <c r="F56" s="36"/>
      <c r="G56" s="36"/>
      <c r="H56" s="36"/>
      <c r="I56" s="36"/>
      <c r="J56" s="36"/>
      <c r="K56" s="36"/>
      <c r="L56" s="36"/>
    </row>
    <row r="57" spans="1:12" ht="15.5" x14ac:dyDescent="0.35">
      <c r="A57" s="16" t="s">
        <v>13</v>
      </c>
      <c r="B57" s="36"/>
      <c r="C57" s="36"/>
      <c r="D57" s="36"/>
      <c r="E57" s="36"/>
      <c r="F57" s="36"/>
      <c r="G57" s="36"/>
      <c r="H57" s="36"/>
      <c r="I57" s="36"/>
      <c r="J57" s="36"/>
      <c r="K57" s="36"/>
      <c r="L57" s="36"/>
    </row>
    <row r="58" spans="1:12" ht="15.5" x14ac:dyDescent="0.35">
      <c r="A58" s="16" t="s">
        <v>58</v>
      </c>
      <c r="B58" s="36"/>
      <c r="C58" s="36"/>
      <c r="D58" s="36"/>
      <c r="E58" s="36"/>
      <c r="F58" s="36"/>
      <c r="G58" s="36"/>
      <c r="H58" s="36"/>
      <c r="I58" s="36"/>
      <c r="J58" s="36"/>
      <c r="K58" s="36"/>
      <c r="L58" s="36"/>
    </row>
    <row r="59" spans="1:12" ht="15.5" x14ac:dyDescent="0.35">
      <c r="A59" s="16" t="s">
        <v>59</v>
      </c>
      <c r="B59" s="36"/>
      <c r="C59" s="36"/>
      <c r="D59" s="36"/>
      <c r="E59" s="36"/>
      <c r="F59" s="36"/>
      <c r="G59" s="36"/>
      <c r="H59" s="36"/>
      <c r="I59" s="36"/>
      <c r="J59" s="36"/>
      <c r="K59" s="36"/>
      <c r="L59" s="36"/>
    </row>
    <row r="60" spans="1:12" ht="15.5" x14ac:dyDescent="0.35">
      <c r="A60" s="16" t="s">
        <v>60</v>
      </c>
      <c r="B60" s="36"/>
      <c r="C60" s="36"/>
      <c r="D60" s="36"/>
      <c r="E60" s="36"/>
      <c r="F60" s="36"/>
      <c r="G60" s="36"/>
      <c r="H60" s="36"/>
      <c r="I60" s="36"/>
      <c r="J60" s="36"/>
      <c r="K60" s="36"/>
      <c r="L60" s="36"/>
    </row>
    <row r="61" spans="1:12" ht="15.5" x14ac:dyDescent="0.35">
      <c r="A61" s="16" t="s">
        <v>61</v>
      </c>
      <c r="B61" s="36"/>
      <c r="C61" s="36"/>
      <c r="D61" s="36"/>
      <c r="E61" s="36"/>
      <c r="F61" s="36"/>
      <c r="G61" s="36"/>
      <c r="H61" s="36"/>
      <c r="I61" s="36"/>
      <c r="J61" s="36"/>
      <c r="K61" s="36"/>
      <c r="L61" s="36"/>
    </row>
    <row r="62" spans="1:12" ht="15.5" x14ac:dyDescent="0.35">
      <c r="A62" s="49" t="s">
        <v>44</v>
      </c>
      <c r="B62" s="36"/>
      <c r="C62" s="36"/>
      <c r="D62" s="36"/>
      <c r="E62" s="36"/>
      <c r="F62" s="36"/>
      <c r="G62" s="36"/>
      <c r="H62" s="36"/>
      <c r="I62" s="36"/>
      <c r="J62" s="36"/>
      <c r="K62" s="36"/>
      <c r="L62" s="36"/>
    </row>
    <row r="63" spans="1:12" ht="15" x14ac:dyDescent="0.35">
      <c r="A63" s="41"/>
      <c r="B63" s="36"/>
      <c r="C63" s="36"/>
      <c r="D63" s="36"/>
      <c r="E63" s="36"/>
      <c r="F63" s="36"/>
      <c r="G63" s="36"/>
      <c r="H63" s="36"/>
      <c r="I63" s="36"/>
      <c r="J63" s="36"/>
      <c r="K63" s="36"/>
      <c r="L63" s="36"/>
    </row>
    <row r="65" spans="1:16" ht="15.5" x14ac:dyDescent="0.35">
      <c r="A65" s="16"/>
    </row>
    <row r="66" spans="1:16" ht="15.5" x14ac:dyDescent="0.35">
      <c r="A66" s="16"/>
    </row>
    <row r="67" spans="1:16" ht="15.5" x14ac:dyDescent="0.35">
      <c r="A67" s="16"/>
    </row>
    <row r="68" spans="1:16" ht="15.5" x14ac:dyDescent="0.35">
      <c r="A68" s="16"/>
    </row>
    <row r="69" spans="1:16" ht="15.5" x14ac:dyDescent="0.35">
      <c r="A69" s="16"/>
    </row>
    <row r="73" spans="1:16" x14ac:dyDescent="0.35">
      <c r="P73">
        <v>6</v>
      </c>
    </row>
    <row r="81" spans="16:16" ht="18.5" x14ac:dyDescent="0.45">
      <c r="P81" s="61"/>
    </row>
  </sheetData>
  <mergeCells count="23">
    <mergeCell ref="D41:I41"/>
    <mergeCell ref="D49:I49"/>
    <mergeCell ref="D45:I45"/>
    <mergeCell ref="D44:I44"/>
    <mergeCell ref="D48:I48"/>
    <mergeCell ref="D47:I47"/>
    <mergeCell ref="D46:I46"/>
    <mergeCell ref="D52:I52"/>
    <mergeCell ref="D51:I51"/>
    <mergeCell ref="D40:I40"/>
    <mergeCell ref="L20:P20"/>
    <mergeCell ref="A1:P1"/>
    <mergeCell ref="B2:F2"/>
    <mergeCell ref="G2:K2"/>
    <mergeCell ref="L2:P2"/>
    <mergeCell ref="A19:P19"/>
    <mergeCell ref="D50:I50"/>
    <mergeCell ref="A38:I38"/>
    <mergeCell ref="D39:I39"/>
    <mergeCell ref="B20:F20"/>
    <mergeCell ref="G20:K20"/>
    <mergeCell ref="D43:I43"/>
    <mergeCell ref="D42:I42"/>
  </mergeCells>
  <hyperlinks>
    <hyperlink ref="A62" r:id="rId1" xr:uid="{8CA25FB6-0F6B-4448-A0A1-0B84683772C5}"/>
  </hyperlinks>
  <pageMargins left="0.7" right="0.7" top="0.75" bottom="0.2" header="0.3" footer="0.3"/>
  <pageSetup scale="39" orientation="landscape" r:id="rId2"/>
  <headerFooter>
    <oddHeader xml:space="preserve">&amp;L&amp;14November 2024&amp;C&amp;"-,Bold"&amp;16Transfers to Storage - Summary
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B79C7BED7A23646BBF39FE5B95398C8" ma:contentTypeVersion="12" ma:contentTypeDescription="Create a new document." ma:contentTypeScope="" ma:versionID="eaee3a7ab6e17f8b1d6c8b7c722b21f7">
  <xsd:schema xmlns:xsd="http://www.w3.org/2001/XMLSchema" xmlns:xs="http://www.w3.org/2001/XMLSchema" xmlns:p="http://schemas.microsoft.com/office/2006/metadata/properties" xmlns:ns3="f5ed73c7-423e-49e6-bf86-f1e3d2e7bbef" xmlns:ns4="109530fe-d9ad-4313-b3fb-1ceea7d26c08" targetNamespace="http://schemas.microsoft.com/office/2006/metadata/properties" ma:root="true" ma:fieldsID="e6c679ba94168f8c71bfa0a027a51d33" ns3:_="" ns4:_="">
    <xsd:import namespace="f5ed73c7-423e-49e6-bf86-f1e3d2e7bbef"/>
    <xsd:import namespace="109530fe-d9ad-4313-b3fb-1ceea7d26c0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ed73c7-423e-49e6-bf86-f1e3d2e7bbe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9530fe-d9ad-4313-b3fb-1ceea7d26c08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9B6102C-9A00-4D6B-BBC9-4CDDA70DA465}">
  <ds:schemaRefs>
    <ds:schemaRef ds:uri="http://purl.org/dc/terms/"/>
    <ds:schemaRef ds:uri="http://schemas.microsoft.com/office/2006/documentManagement/types"/>
    <ds:schemaRef ds:uri="http://schemas.microsoft.com/office/2006/metadata/properties"/>
    <ds:schemaRef ds:uri="109530fe-d9ad-4313-b3fb-1ceea7d26c08"/>
    <ds:schemaRef ds:uri="http://purl.org/dc/dcmitype/"/>
    <ds:schemaRef ds:uri="http://schemas.openxmlformats.org/package/2006/metadata/core-properties"/>
    <ds:schemaRef ds:uri="f5ed73c7-423e-49e6-bf86-f1e3d2e7bbef"/>
    <ds:schemaRef ds:uri="http://www.w3.org/XML/1998/namespace"/>
    <ds:schemaRef ds:uri="http://schemas.microsoft.com/office/infopath/2007/PartnerControl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A8C48861-B1EF-4D68-969B-1D07A67C082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34A7F6C-EDFB-47A4-8781-F6F62319255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5ed73c7-423e-49e6-bf86-f1e3d2e7bbef"/>
    <ds:schemaRef ds:uri="109530fe-d9ad-4313-b3fb-1ceea7d26c0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b0cee36c-225c-4f48-b60b-921f444b5698}" enabled="0" method="" siteId="{b0cee36c-225c-4f48-b60b-921f444b5698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FT-R Transfers (Freq &amp; Vol)</vt:lpstr>
      <vt:lpstr>FT-D Transfers (Frequency)</vt:lpstr>
      <vt:lpstr>FT-D Transfers (Volume)</vt:lpstr>
      <vt:lpstr>Transfers to Storage</vt:lpstr>
      <vt:lpstr>'Transfers to Storage'!Print_Area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Transfer Activity Report - September 2024</dc:title>
  <dc:creator>Sara Bourque</dc:creator>
  <cp:lastModifiedBy>Ibrahim Naama (Contractor)</cp:lastModifiedBy>
  <cp:lastPrinted>2024-10-04T21:41:18Z</cp:lastPrinted>
  <dcterms:created xsi:type="dcterms:W3CDTF">2020-04-19T03:19:33Z</dcterms:created>
  <dcterms:modified xsi:type="dcterms:W3CDTF">2024-12-02T17:14:13Z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0x0101002B79C7BED7A23646BBF39FE5B95398C8</vt:lpwstr>
  </property>
</Properties>
</file>