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2355" windowWidth="15450" windowHeight="9210" tabRatio="710" activeTab="1"/>
  </bookViews>
  <sheets>
    <sheet name="Fuel Ratio Jan 2003" sheetId="1" r:id="rId1"/>
    <sheet name="Fuel and Pressure" sheetId="2" r:id="rId2"/>
    <sheet name="Fuel Based on Transport" sheetId="3" r:id="rId3"/>
    <sheet name="Fuel Based on Receipts" sheetId="4" r:id="rId4"/>
    <sheet name="Fuel and Pressure Jan 2002" sheetId="5" r:id="rId5"/>
  </sheets>
  <externalReferences>
    <externalReference r:id="rId10"/>
    <externalReference r:id="rId11"/>
    <externalReference r:id="rId12"/>
    <externalReference r:id="rId13"/>
    <externalReference r:id="rId14"/>
    <externalReference r:id="rId15"/>
    <externalReference r:id="rId16"/>
  </externalReferences>
  <definedNames>
    <definedName name="Amort_Total" localSheetId="3">#REF!</definedName>
    <definedName name="Amort_Total" localSheetId="2">#REF!</definedName>
    <definedName name="Amort_Total" localSheetId="0">#REF!</definedName>
    <definedName name="Amort_Total">#REF!</definedName>
    <definedName name="Bay_Lieb" localSheetId="3">'[3]FR Detail'!#REF!</definedName>
    <definedName name="Bay_Lieb" localSheetId="2">'[3]FR Detail'!#REF!</definedName>
    <definedName name="Bay_Lieb" localSheetId="0">'[6]FR Detail'!#REF!</definedName>
    <definedName name="Bay_Lieb">'[1]FR Detail'!#REF!</definedName>
    <definedName name="Bayh_Lieb" localSheetId="3">'[3]FR Volumes'!#REF!</definedName>
    <definedName name="Bayh_Lieb" localSheetId="2">'[3]FR Volumes'!#REF!</definedName>
    <definedName name="Bayh_Lieb" localSheetId="0">'[6]FR Volumes'!#REF!</definedName>
    <definedName name="Bayh_Lieb">'[1]FR Volumes'!#REF!</definedName>
    <definedName name="Bayh_Succ_Regi_Bell" localSheetId="3">'[3]FR Detail'!#REF!</definedName>
    <definedName name="Bayh_Succ_Regi_Bell" localSheetId="2">'[3]FR Detail'!#REF!</definedName>
    <definedName name="Bayh_Succ_Regi_Bell" localSheetId="0">'[6]FR Detail'!#REF!</definedName>
    <definedName name="Bayh_Succ_Regi_Bell">'[1]FR Detail'!#REF!</definedName>
    <definedName name="C_Two_WGML_Payback" localSheetId="3">'[3]FR Volumes'!#REF!</definedName>
    <definedName name="C_Two_WGML_Payback" localSheetId="2">'[3]FR Volumes'!#REF!</definedName>
    <definedName name="C_Two_WGML_Payback" localSheetId="0">'[6]FR Volumes'!#REF!</definedName>
    <definedName name="C_Two_WGML_Payback">'[1]FR Volumes'!#REF!</definedName>
    <definedName name="Centra_STS_CDA" localSheetId="3">'[3]FR Volumes'!#REF!</definedName>
    <definedName name="Centra_STS_CDA" localSheetId="2">'[3]FR Volumes'!#REF!</definedName>
    <definedName name="Centra_STS_CDA" localSheetId="0">'[6]FR Volumes'!#REF!</definedName>
    <definedName name="Centra_STS_CDA">'[1]FR Volumes'!#REF!</definedName>
    <definedName name="Chip_UnioSWDA" localSheetId="3">'[3]FR Detail'!#REF!</definedName>
    <definedName name="Chip_UnioSWDA" localSheetId="2">'[3]FR Detail'!#REF!</definedName>
    <definedName name="Chip_UnioSWDA" localSheetId="0">'[6]FR Detail'!#REF!</definedName>
    <definedName name="Chip_UnioSWDA">'[1]FR Detail'!#REF!</definedName>
    <definedName name="Corn_ConsEDA" localSheetId="3">'[3]FR Detail'!#REF!</definedName>
    <definedName name="Corn_ConsEDA" localSheetId="2">'[3]FR Detail'!#REF!</definedName>
    <definedName name="Corn_ConsEDA" localSheetId="0">'[6]FR Detail'!#REF!</definedName>
    <definedName name="Corn_ConsEDA">'[1]FR Detail'!#REF!</definedName>
    <definedName name="Dawn_CentNDA" localSheetId="3">'[3]FR Detail'!#REF!</definedName>
    <definedName name="Dawn_CentNDA" localSheetId="2">'[3]FR Detail'!#REF!</definedName>
    <definedName name="Dawn_CentNDA" localSheetId="0">'[6]FR Detail'!#REF!</definedName>
    <definedName name="Dawn_CentNDA">'[1]FR Detail'!#REF!</definedName>
    <definedName name="Dawn_CentWDA" localSheetId="3">'[3]FR Detail'!#REF!</definedName>
    <definedName name="Dawn_CentWDA" localSheetId="2">'[3]FR Detail'!#REF!</definedName>
    <definedName name="Dawn_CentWDA" localSheetId="0">'[6]FR Detail'!#REF!</definedName>
    <definedName name="Dawn_CentWDA">'[1]FR Detail'!#REF!</definedName>
    <definedName name="Empr_Bayh" localSheetId="3">'[3]FR Detail'!#REF!</definedName>
    <definedName name="Empr_Bayh" localSheetId="2">'[3]FR Detail'!#REF!</definedName>
    <definedName name="Empr_Bayh" localSheetId="0">'[6]FR Detail'!#REF!</definedName>
    <definedName name="Empr_Bayh">'[1]FR Detail'!#REF!</definedName>
    <definedName name="Empr_Dawn" localSheetId="3">'[3]FR Detail'!#REF!</definedName>
    <definedName name="Empr_Dawn" localSheetId="2">'[3]FR Detail'!#REF!</definedName>
    <definedName name="Empr_Dawn" localSheetId="0">'[6]FR Detail'!#REF!</definedName>
    <definedName name="Empr_Dawn">'[1]FR Detail'!#REF!</definedName>
    <definedName name="Empr_Herb" localSheetId="3">'[3]FR Detail'!#REF!</definedName>
    <definedName name="Empr_Herb" localSheetId="2">'[3]FR Detail'!#REF!</definedName>
    <definedName name="Empr_Herb" localSheetId="0">'[6]FR Detail'!#REF!</definedName>
    <definedName name="Empr_Herb">'[1]FR Detail'!#REF!</definedName>
    <definedName name="Empr_Rich" localSheetId="3">'[3]FR Volumes'!#REF!</definedName>
    <definedName name="Empr_Rich" localSheetId="2">'[3]FR Volumes'!#REF!</definedName>
    <definedName name="Empr_Rich" localSheetId="0">'[6]FR Volumes'!#REF!</definedName>
    <definedName name="Empr_Rich">'[1]FR Volumes'!#REF!</definedName>
    <definedName name="FS_STS_Spaces" localSheetId="3">'[3]FR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2">'[3]FR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0">'[6]FR Detail'!#REF!,'[6]FR Detail'!#REF!,'[6]FR Detail'!#REF!,'[6]FR Detail'!#REF!,'[6]FR Detail'!#REF!,'[6]FR Detail'!#REF!,'[6]FR Detail'!#REF!,'[6]FR Detail'!#REF!,'[6]FR Detail'!#REF!,'[6]FR Detail'!#REF!,'[6]FR Detail'!#REF!,'[6]FR Detail'!#REF!,'[6]FR Detail'!#REF!,'[6]FR Detail'!#REF!,'[6]FR Detail'!#REF!,'[6]FR Detail'!#REF!,'[6]FR Detail'!#REF!,'[6]FR Detail'!#REF!,'[6]FR Detail'!#REF!,'[6]FR Detail'!#REF!</definedName>
    <definedName name="FS_STS_Spaces">'[1]FR Detail'!#REF!,'[1]FR Detail'!#REF!,'[1]FR Detail'!#REF!,'[1]FR Detail'!#REF!,'[1]FR Detail'!#REF!,'[1]FR Detail'!#REF!,'[1]FR Detail'!#REF!,'[1]FR Detail'!#REF!,'[1]FR Detail'!#REF!,'[1]FR Detail'!#REF!,'[1]FR Detail'!#REF!,'[1]FR Detail'!#REF!,'[1]FR Detail'!#REF!,'[1]FR Detail'!#REF!,'[1]FR Detail'!#REF!,'[1]FR Detail'!#REF!,'[1]FR Detail'!#REF!,'[1]FR Detail'!#REF!,'[1]FR Detail'!#REF!,'[1]FR Detail'!#REF!</definedName>
    <definedName name="Herb" localSheetId="3">'[3]FR Volumes'!#REF!</definedName>
    <definedName name="Herb" localSheetId="2">'[3]FR Volumes'!#REF!</definedName>
    <definedName name="Herb" localSheetId="0">'[6]FR Volumes'!#REF!</definedName>
    <definedName name="Herb">'[1]FR Volumes'!#REF!</definedName>
    <definedName name="IncomingData" localSheetId="3">'[3]FR Detail'!$E$8,'[3]FR Detail'!$E$9,'[3]FR Detail'!$E$10,'[3]FR Detail'!$E$11,'[3]FR Detail'!$E$12,'[3]FR Detail'!#REF!,'[3]FR Detail'!#REF!,'[3]FR Detail'!#REF!,'[3]FR Detail'!#REF!,'[3]FR Detail'!$E$13,'[3]FR Detail'!$E$14,'[3]FR Detail'!$E$15,'[3]FR Detail'!$E$16,'[3]FR Detail'!$E$20,'[3]FR Detail'!$E$21,'[3]FR Detail'!$E$44</definedName>
    <definedName name="IncomingData" localSheetId="2">'[3]FR Detail'!$E$8,'[3]FR Detail'!$E$9,'[3]FR Detail'!$E$10,'[3]FR Detail'!$E$11,'[3]FR Detail'!$E$12,'[3]FR Detail'!#REF!,'[3]FR Detail'!#REF!,'[3]FR Detail'!#REF!,'[3]FR Detail'!#REF!,'[3]FR Detail'!$E$13,'[3]FR Detail'!$E$14,'[3]FR Detail'!$E$15,'[3]FR Detail'!$E$16,'[3]FR Detail'!$E$20,'[3]FR Detail'!$E$21,'[3]FR Detail'!$E$44</definedName>
    <definedName name="IncomingData" localSheetId="0">'[6]FR Detail'!$E$8,'[6]FR Detail'!$E$9,'[6]FR Detail'!$E$10,'[6]FR Detail'!$E$11,'[6]FR Detail'!$E$12,'[6]FR Detail'!#REF!,'[6]FR Detail'!#REF!,'[6]FR Detail'!#REF!,'[6]FR Detail'!#REF!,'[6]FR Detail'!$E$13,'[6]FR Detail'!$E$14,'[6]FR Detail'!$E$15,'[6]FR Detail'!$E$16,'[6]FR Detail'!$E$20,'[6]FR Detail'!$E$21,'[6]FR Detail'!$E$45</definedName>
    <definedName name="IncomingData">'[1]FR Detail'!$E$8,'[1]FR Detail'!$E$9,'[1]FR Detail'!$E$10,'[1]FR Detail'!$E$11,'[1]FR Detail'!$E$12,'[1]FR Detail'!#REF!,'[1]FR Detail'!#REF!,'[1]FR Detail'!#REF!,'[1]FR Detail'!#REF!,'[1]FR Detail'!$E$13,'[1]FR Detail'!$E$14,'[1]FR Detail'!$E$15,'[1]FR Detail'!$E$16,'[1]FR Detail'!$E$20,'[1]FR Detail'!$E$21,'[1]FR Detail'!$E$45</definedName>
    <definedName name="Iroq_Cornwall" localSheetId="3">'[3]FR Detail'!#REF!</definedName>
    <definedName name="Iroq_Cornwall" localSheetId="2">'[3]FR Detail'!#REF!</definedName>
    <definedName name="Iroq_Cornwall" localSheetId="0">'[6]FR Detail'!#REF!</definedName>
    <definedName name="Iroq_Cornwall">'[1]FR Detail'!#REF!</definedName>
    <definedName name="Iroq_UnioSWDA" localSheetId="3">'[3]FR Detail'!#REF!</definedName>
    <definedName name="Iroq_UnioSWDA" localSheetId="2">'[3]FR Detail'!#REF!</definedName>
    <definedName name="Iroq_UnioSWDA" localSheetId="0">'[6]FR Detail'!#REF!</definedName>
    <definedName name="Iroq_UnioSWDA">'[1]FR Detail'!#REF!</definedName>
    <definedName name="mcfcon" localSheetId="3">#REF!</definedName>
    <definedName name="mcfcon" localSheetId="2">#REF!</definedName>
    <definedName name="mcfcon" localSheetId="0">#REF!</definedName>
    <definedName name="mcfcon">#REF!</definedName>
    <definedName name="Napi_Chip" localSheetId="3">'[3]FR Detail'!#REF!</definedName>
    <definedName name="Napi_Chip" localSheetId="2">'[3]FR Detail'!#REF!</definedName>
    <definedName name="Napi_Chip" localSheetId="0">'[6]FR Detail'!#REF!</definedName>
    <definedName name="Napi_Chip">'[1]FR Detail'!#REF!</definedName>
    <definedName name="Napi_ConsCDA" localSheetId="3">'[3]FR Detail'!#REF!</definedName>
    <definedName name="Napi_ConsCDA" localSheetId="2">'[3]FR Detail'!#REF!</definedName>
    <definedName name="Napi_ConsCDA" localSheetId="0">'[6]FR Detail'!#REF!</definedName>
    <definedName name="Napi_ConsCDA">'[1]FR Detail'!#REF!</definedName>
    <definedName name="Napi_ConsSWDA" localSheetId="3">'[3]FR Detail'!#REF!</definedName>
    <definedName name="Napi_ConsSWDA" localSheetId="2">'[3]FR Detail'!#REF!</definedName>
    <definedName name="Napi_ConsSWDA" localSheetId="0">'[6]FR Detail'!#REF!</definedName>
    <definedName name="Napi_ConsSWDA">'[1]FR Detail'!#REF!</definedName>
    <definedName name="Napi_Dawn" localSheetId="3">'[3]FR Detail'!#REF!</definedName>
    <definedName name="Napi_Dawn" localSheetId="2">'[3]FR Detail'!#REF!</definedName>
    <definedName name="Napi_Dawn" localSheetId="0">'[6]FR Detail'!#REF!</definedName>
    <definedName name="Napi_Dawn">'[1]FR Detail'!#REF!</definedName>
    <definedName name="Napi_Iroq" localSheetId="3">'[3]FR Detail'!#REF!</definedName>
    <definedName name="Napi_Iroq" localSheetId="2">'[3]FR Detail'!#REF!</definedName>
    <definedName name="Napi_Iroq" localSheetId="0">'[6]FR Detail'!#REF!</definedName>
    <definedName name="Napi_Iroq">'[1]FR Detail'!#REF!</definedName>
    <definedName name="Napi_Niag" localSheetId="3">'[3]FR Detail'!#REF!</definedName>
    <definedName name="Napi_Niag" localSheetId="2">'[3]FR Detail'!#REF!</definedName>
    <definedName name="Napi_Niag" localSheetId="0">'[6]FR Detail'!#REF!</definedName>
    <definedName name="Napi_Niag">'[1]FR Detail'!#REF!</definedName>
    <definedName name="Napi_UnioCDA" localSheetId="3">'[3]FR Detail'!#REF!</definedName>
    <definedName name="Napi_UnioCDA" localSheetId="2">'[3]FR Detail'!#REF!</definedName>
    <definedName name="Napi_UnioCDA" localSheetId="0">'[6]FR Detail'!#REF!</definedName>
    <definedName name="Napi_UnioCDA">'[1]FR Detail'!#REF!</definedName>
    <definedName name="Napi_UnioSWDA" localSheetId="3">'[3]FR Detail'!#REF!</definedName>
    <definedName name="Napi_UnioSWDA" localSheetId="2">'[3]FR Detail'!#REF!</definedName>
    <definedName name="Napi_UnioSWDA" localSheetId="0">'[6]FR Detail'!#REF!</definedName>
    <definedName name="Napi_UnioSWDA">'[1]FR Detail'!#REF!</definedName>
    <definedName name="Northland_Power_Nz" localSheetId="3">'[3]FR Volumes'!#REF!</definedName>
    <definedName name="Northland_Power_Nz" localSheetId="2">'[3]FR Volumes'!#REF!</definedName>
    <definedName name="Northland_Power_Nz" localSheetId="0">'[6]FR Volumes'!#REF!</definedName>
    <definedName name="Northland_Power_Nz">'[1]FR Volumes'!#REF!</definedName>
    <definedName name="Notes_Spaces" localSheetId="3">'[3]FR Detail'!#REF!,'[3]FR Detail'!#REF!,'[3]FR Detail'!#REF!</definedName>
    <definedName name="Notes_Spaces" localSheetId="2">'[3]FR Detail'!#REF!,'[3]FR Detail'!#REF!,'[3]FR Detail'!#REF!</definedName>
    <definedName name="Notes_Spaces" localSheetId="0">'[6]FR Detail'!#REF!,'[6]FR Detail'!#REF!,'[6]FR Detail'!#REF!</definedName>
    <definedName name="Notes_Spaces">'[1]FR Detail'!#REF!,'[1]FR Detail'!#REF!,'[1]FR Detail'!#REF!</definedName>
    <definedName name="Park_Phil">'[6]FR Detail'!#REF!</definedName>
    <definedName name="_xlnm.Print_Area" localSheetId="1">'Fuel and Pressure'!$A$1:$AB$40</definedName>
    <definedName name="_xlnm.Print_Area" localSheetId="3">'Fuel Based on Receipts'!$A$1:$L$33</definedName>
    <definedName name="_xlnm.Print_Area" localSheetId="2">'Fuel Based on Transport'!$A$1:$L$33</definedName>
    <definedName name="_xlnm.Print_Area" localSheetId="0">'Fuel Ratio Jan 2003'!$A$1:$AB$45</definedName>
    <definedName name="PSR_Gas_Ventures" localSheetId="3">'[3]FR Volumes'!#REF!</definedName>
    <definedName name="PSR_Gas_Ventures" localSheetId="2">'[3]FR Volumes'!#REF!</definedName>
    <definedName name="PSR_Gas_Ventures" localSheetId="0">'[6]FR Volumes'!#REF!</definedName>
    <definedName name="PSR_Gas_Ventures">'[1]FR Volumes'!#REF!</definedName>
    <definedName name="pt_to_pt_Spaces" localSheetId="3">'[3]FR Detail'!#REF!,'[3]FR Detail'!#REF!,'[3]FR Detail'!#REF!,'[3]FR Detail'!#REF!,'[3]FR Detail'!#REF!,'[3]FR Detail'!#REF!,'[3]FR Detail'!#REF!,'[3]FR Detail'!#REF!,'[3]FR Detail'!#REF!,'[3]FR Detail'!#REF!,'[3]FR Detail'!#REF!,'[3]FR Detail'!#REF!,'[3]FR Detail'!#REF!,'[3]FR Detail'!#REF!</definedName>
    <definedName name="pt_to_pt_Spaces" localSheetId="2">'[3]FR Detail'!#REF!,'[3]FR Detail'!#REF!,'[3]FR Detail'!#REF!,'[3]FR Detail'!#REF!,'[3]FR Detail'!#REF!,'[3]FR Detail'!#REF!,'[3]FR Detail'!#REF!,'[3]FR Detail'!#REF!,'[3]FR Detail'!#REF!,'[3]FR Detail'!#REF!,'[3]FR Detail'!#REF!,'[3]FR Detail'!#REF!,'[3]FR Detail'!#REF!,'[3]FR Detail'!#REF!</definedName>
    <definedName name="pt_to_pt_Spaces" localSheetId="0">'[6]FR Detail'!#REF!,'[6]FR Detail'!#REF!,'[6]FR Detail'!#REF!,'[6]FR Detail'!#REF!,'[6]FR Detail'!#REF!,'[6]FR Detail'!#REF!,'[6]FR Detail'!#REF!,'[6]FR Detail'!#REF!,'[6]FR Detail'!#REF!,'[6]FR Detail'!#REF!,'[6]FR Detail'!#REF!,'[6]FR Detail'!#REF!,'[6]FR Detail'!#REF!,'[6]FR Detail'!#REF!</definedName>
    <definedName name="pt_to_pt_Spaces">'[1]FR Detail'!#REF!,'[1]FR Detail'!#REF!,'[1]FR Detail'!#REF!,'[1]FR Detail'!#REF!,'[1]FR Detail'!#REF!,'[1]FR Detail'!#REF!,'[1]FR Detail'!#REF!,'[1]FR Detail'!#REF!,'[1]FR Detail'!#REF!,'[1]FR Detail'!#REF!,'[1]FR Detail'!#REF!,'[1]FR Detail'!#REF!,'[1]FR Detail'!#REF!,'[1]FR Detail'!#REF!</definedName>
    <definedName name="SSM_Park" localSheetId="3">'[3]FR Detail'!#REF!</definedName>
    <definedName name="SSM_Park" localSheetId="2">'[3]FR Detail'!#REF!</definedName>
    <definedName name="SSM_Park" localSheetId="0">'[6]FR Detail'!#REF!</definedName>
    <definedName name="SSM_Park">'[1]FR Detail'!#REF!</definedName>
    <definedName name="StCl_ConsCDA" localSheetId="3">'[3]FR Detail'!#REF!</definedName>
    <definedName name="StCl_ConsCDA" localSheetId="2">'[3]FR Detail'!#REF!</definedName>
    <definedName name="StCl_ConsCDA" localSheetId="0">'[6]FR Detail'!#REF!</definedName>
    <definedName name="StCl_ConsCDA">'[1]FR Detail'!#REF!</definedName>
    <definedName name="StCl_Dawn_FS" localSheetId="3">'[3]FR Volumes'!#REF!</definedName>
    <definedName name="StCl_Dawn_FS" localSheetId="2">'[3]FR Volumes'!#REF!</definedName>
    <definedName name="StCl_Dawn_FS" localSheetId="0">'[6]FR Volumes'!#REF!</definedName>
    <definedName name="StCl_Dawn_FS">'[1]FR Volumes'!#REF!</definedName>
    <definedName name="StCl_Park" localSheetId="3">'[3]FR Detail'!#REF!</definedName>
    <definedName name="StCl_Park" localSheetId="2">'[3]FR Detail'!#REF!</definedName>
    <definedName name="StCl_Park" localSheetId="0">'[6]FR Detail'!#REF!</definedName>
    <definedName name="StCl_Park">'[1]FR Detail'!#REF!</definedName>
    <definedName name="StCl_UnioSWDA" localSheetId="3">'[3]FR Detail'!#REF!</definedName>
    <definedName name="StCl_UnioSWDA" localSheetId="2">'[3]FR Detail'!#REF!</definedName>
    <definedName name="StCl_UnioSWDA" localSheetId="0">'[6]FR Detail'!#REF!</definedName>
    <definedName name="StCl_UnioSWDA">'[1]FR Detail'!#REF!</definedName>
    <definedName name="Steel_Niag" localSheetId="3">'[3]FR Detail'!#REF!</definedName>
    <definedName name="Steel_Niag" localSheetId="2">'[3]FR Detail'!#REF!</definedName>
    <definedName name="Steel_Niag" localSheetId="0">'[6]FR Detail'!#REF!</definedName>
    <definedName name="Steel_Niag">'[1]FR Detail'!#REF!</definedName>
    <definedName name="StMat_Phil" localSheetId="3">'[3]FR Detail'!#REF!</definedName>
    <definedName name="StMat_Phil" localSheetId="2">'[3]FR Detail'!#REF!</definedName>
    <definedName name="StMat_Phil" localSheetId="0">'[6]FR Detail'!#REF!</definedName>
    <definedName name="StMat_Phil">'[1]FR Detail'!#REF!</definedName>
    <definedName name="STS_Cent_SSM" localSheetId="3">'[3]FR Detail'!#REF!</definedName>
    <definedName name="STS_Cent_SSM" localSheetId="2">'[3]FR Detail'!#REF!</definedName>
    <definedName name="STS_Cent_SSM" localSheetId="0">'[6]FR Detail'!#REF!</definedName>
    <definedName name="STS_Cent_SSM">'[1]FR Detail'!#REF!</definedName>
    <definedName name="STS_GMi_NDA" localSheetId="3">'[3]FR Volumes'!#REF!</definedName>
    <definedName name="STS_GMi_NDA" localSheetId="2">'[3]FR Volumes'!#REF!</definedName>
    <definedName name="STS_GMi_NDA" localSheetId="0">'[6]FR Volumes'!#REF!</definedName>
    <definedName name="STS_GMi_NDA">'[1]FR Volumes'!#REF!</definedName>
    <definedName name="Succ" localSheetId="3">'[3]FR Volumes'!#REF!</definedName>
    <definedName name="Succ" localSheetId="2">'[3]FR Volumes'!#REF!</definedName>
    <definedName name="Succ" localSheetId="0">'[6]FR Volumes'!#REF!</definedName>
    <definedName name="Succ">'[1]FR Volumes'!#REF!</definedName>
    <definedName name="Succ_Emerson" localSheetId="0">'[6]FR Detail'!#REF!</definedName>
    <definedName name="Succ_Emerson">'[5]FR Detail'!#REF!</definedName>
    <definedName name="Succ_NZ" localSheetId="3">'[3]FR Detail'!#REF!</definedName>
    <definedName name="Succ_NZ" localSheetId="2">'[3]FR Detail'!#REF!</definedName>
    <definedName name="Succ_NZ" localSheetId="0">'[6]FR Detail'!#REF!</definedName>
    <definedName name="Succ_NZ">'[1]FR Detail'!#REF!</definedName>
    <definedName name="TransGas_BayhLieb" localSheetId="3">'[3]FR Volumes'!#REF!</definedName>
    <definedName name="TransGas_BayhLieb" localSheetId="2">'[3]FR Volumes'!#REF!</definedName>
    <definedName name="TransGas_BayhLieb" localSheetId="0">'[6]FR Volumes'!#REF!</definedName>
    <definedName name="TransGas_BayhLieb">'[1]FR Volumes'!#REF!</definedName>
    <definedName name="TransGas_EmprRich" localSheetId="3">'[3]FR Volumes'!#REF!</definedName>
    <definedName name="TransGas_EmprRich" localSheetId="2">'[3]FR Volumes'!#REF!</definedName>
    <definedName name="TransGas_EmprRich" localSheetId="0">'[6]FR Volumes'!#REF!</definedName>
    <definedName name="TransGas_EmprRich">'[1]FR Volumes'!#REF!</definedName>
    <definedName name="TransGas_Succ" localSheetId="3">'[3]FR Volumes'!#REF!</definedName>
    <definedName name="TransGas_Succ" localSheetId="2">'[3]FR Volumes'!#REF!</definedName>
    <definedName name="TransGas_Succ" localSheetId="0">'[6]FR Volumes'!#REF!</definedName>
    <definedName name="TransGas_Succ">'[1]FR Volumes'!#REF!</definedName>
    <definedName name="TWS_Spaces" localSheetId="3">'[3]FR Detail'!#REF!,'[3]FR Detail'!#REF!</definedName>
    <definedName name="TWS_Spaces" localSheetId="2">'[3]FR Detail'!#REF!,'[3]FR Detail'!#REF!</definedName>
    <definedName name="TWS_Spaces" localSheetId="0">'[6]FR Detail'!#REF!,'[6]FR Detail'!#REF!</definedName>
    <definedName name="TWS_Spaces">'[1]FR Detail'!#REF!,'[1]FR Detail'!#REF!</definedName>
    <definedName name="Welw_EZ" localSheetId="3">'[3]FR Detail'!#REF!</definedName>
    <definedName name="Welw_EZ" localSheetId="2">'[3]FR Detail'!#REF!</definedName>
    <definedName name="Welw_EZ" localSheetId="0">'[6]FR Detail'!#REF!</definedName>
    <definedName name="Welw_EZ">'[1]FR Detail'!#REF!</definedName>
    <definedName name="Welw_MDA" localSheetId="3">'[3]FR Detail'!#REF!</definedName>
    <definedName name="Welw_MDA" localSheetId="2">'[3]FR Detail'!#REF!</definedName>
    <definedName name="Welw_MDA" localSheetId="0">'[6]FR Detail'!#REF!</definedName>
    <definedName name="Welw_MDA">'[1]FR Detail'!#REF!</definedName>
    <definedName name="Welw_MZ" localSheetId="0">'[6]FR Detail'!#REF!</definedName>
    <definedName name="Welw_MZ">'[5]FR Detail'!#REF!</definedName>
    <definedName name="Welw_NZ" localSheetId="0">'[6]FR Detail'!#REF!</definedName>
    <definedName name="Welw_NZ">'[5]FR Detail'!#REF!</definedName>
    <definedName name="Welw_WZ" localSheetId="0">'[6]FR Detail'!#REF!</definedName>
    <definedName name="Welw_WZ">'[5]FR Detail'!#REF!</definedName>
  </definedNames>
  <calcPr fullCalcOnLoad="1"/>
  <pivotCaches>
    <pivotCache cacheId="13" r:id="rId6"/>
    <pivotCache cacheId="18" r:id="rId7"/>
  </pivotCaches>
</workbook>
</file>

<file path=xl/sharedStrings.xml><?xml version="1.0" encoding="utf-8"?>
<sst xmlns="http://schemas.openxmlformats.org/spreadsheetml/2006/main" count="2458" uniqueCount="112">
  <si>
    <t>The Fuel Ratio (%)</t>
  </si>
  <si>
    <t>Point From</t>
  </si>
  <si>
    <t>Point To</t>
  </si>
  <si>
    <t>Bayhurst 1</t>
  </si>
  <si>
    <t>Bayhurst 2</t>
  </si>
  <si>
    <t>Chippawa</t>
  </si>
  <si>
    <t>Cornwall</t>
  </si>
  <si>
    <t>East Hereford</t>
  </si>
  <si>
    <t>Emerson 1</t>
  </si>
  <si>
    <t>Emerson 2</t>
  </si>
  <si>
    <t>Empress</t>
  </si>
  <si>
    <t>Herbert</t>
  </si>
  <si>
    <t>Iroquois</t>
  </si>
  <si>
    <t>Kirkwall</t>
  </si>
  <si>
    <t>Liebenthal</t>
  </si>
  <si>
    <t>Napierville</t>
  </si>
  <si>
    <t>Niagara Falls</t>
  </si>
  <si>
    <t>Philipsburg</t>
  </si>
  <si>
    <t>Richmound</t>
  </si>
  <si>
    <t>Sabrevois</t>
  </si>
  <si>
    <t>SS. Marie</t>
  </si>
  <si>
    <t>St. Clair</t>
  </si>
  <si>
    <t>Steelman</t>
  </si>
  <si>
    <t>STS Dawn</t>
  </si>
  <si>
    <t xml:space="preserve">STS Emerson </t>
  </si>
  <si>
    <t>STS Kirkwall</t>
  </si>
  <si>
    <t>STS Parkway</t>
  </si>
  <si>
    <t>Success</t>
  </si>
  <si>
    <t>Suffield</t>
  </si>
  <si>
    <t>Union Dawn</t>
  </si>
  <si>
    <t>Union Parkway Belt</t>
  </si>
  <si>
    <t>Welwyn</t>
  </si>
  <si>
    <t>***</t>
  </si>
  <si>
    <t>BH</t>
  </si>
  <si>
    <t>Centram MDA</t>
  </si>
  <si>
    <t>Centram SSDA</t>
  </si>
  <si>
    <t>Centrat MDA</t>
  </si>
  <si>
    <t>Consumers CDA</t>
  </si>
  <si>
    <t>Consumers EDA</t>
  </si>
  <si>
    <t>Consumers SWDA</t>
  </si>
  <si>
    <t>Gladstone MDA</t>
  </si>
  <si>
    <t>GMIT EDA</t>
  </si>
  <si>
    <t>GMIT NDA</t>
  </si>
  <si>
    <t>KPUC EDA</t>
  </si>
  <si>
    <t>Spruce</t>
  </si>
  <si>
    <t>TCPL NDA</t>
  </si>
  <si>
    <t>TCPL WDA</t>
  </si>
  <si>
    <t>TPLP NDA</t>
  </si>
  <si>
    <t>Transgas SSDA</t>
  </si>
  <si>
    <t>Union CDA</t>
  </si>
  <si>
    <t>Union SWDA</t>
  </si>
  <si>
    <t>Backhaul</t>
  </si>
  <si>
    <t>Pressure Fuel must be added at these points</t>
  </si>
  <si>
    <t>Effective</t>
  </si>
  <si>
    <t>End</t>
  </si>
  <si>
    <t>Calculate your fuel based on your transportation</t>
  </si>
  <si>
    <t>Path</t>
  </si>
  <si>
    <t>Receipt Point</t>
  </si>
  <si>
    <t>Delivery Point</t>
  </si>
  <si>
    <t>Unique</t>
  </si>
  <si>
    <t>Amount Transported</t>
  </si>
  <si>
    <t>Fuel Ratio %</t>
  </si>
  <si>
    <t>Calc Amount Fuel</t>
  </si>
  <si>
    <t>Net Required Receipts</t>
  </si>
  <si>
    <t/>
  </si>
  <si>
    <t>Level 1</t>
  </si>
  <si>
    <t>Level 2</t>
  </si>
  <si>
    <t>Level 3</t>
  </si>
  <si>
    <t>Level 4</t>
  </si>
  <si>
    <t>Total Fuel Required on this Nomination</t>
  </si>
  <si>
    <t>GJ's</t>
  </si>
  <si>
    <t>Total Receipts Required on this Nomination</t>
  </si>
  <si>
    <t>Total Transport</t>
  </si>
  <si>
    <t>Consumers Dawn</t>
  </si>
  <si>
    <t>Consumers Parkway Belt</t>
  </si>
  <si>
    <t>St. Lazare</t>
  </si>
  <si>
    <t>St. Mathieu</t>
  </si>
  <si>
    <t>STS Emerson</t>
  </si>
  <si>
    <t>Calculate your fuel based on your receipts</t>
  </si>
  <si>
    <t>Amount Received</t>
  </si>
  <si>
    <t>Calc Amount to be Transported</t>
  </si>
  <si>
    <t>Total Received</t>
  </si>
  <si>
    <t>Fuel Ratio (%) Including Pressure</t>
  </si>
  <si>
    <t>Instructions:  Select the receipt and delivery points from the drop down lists, enter the amount of gas you are transporting.  The fuel calculator will calculate the fuel required and amount of gas required at the receipt points.  No fuel will be calculated unless you enter an amount received.  Note that if your contract has a primary and several alternate receipt points, you still have the option of supplying fuel at any of these points.</t>
  </si>
  <si>
    <t>Instructions:  Select the receipt and delivery points from the drop down lists, enter the amount of gas you are receiving.  The fuel calculator will calculate the fuel required and amount of gas that will be transported and delivered.  No fuel will be calculated unless you enter an amount received.</t>
  </si>
  <si>
    <t>Not Valid</t>
  </si>
  <si>
    <t>Fuel Ratio Including Pressure</t>
  </si>
  <si>
    <t>This page is maintained by Alan Matheson 920-6256.  For fuel rates questions please call Winston Mavin at 920-7149</t>
  </si>
  <si>
    <t>This page is maintained by Alan Matheson 920-6256.  For fuel rates questions, please call Winston Mavin at 920 7149</t>
  </si>
  <si>
    <t>STS Centra Manitoba MDA - withdrawal</t>
  </si>
  <si>
    <t>STS Centra SSMDA - withdrawal</t>
  </si>
  <si>
    <t>STS Centra EDA - withdrawal</t>
  </si>
  <si>
    <t>STS Centra NDA - withdrawal</t>
  </si>
  <si>
    <t>STS Centra WDA - withdrawal</t>
  </si>
  <si>
    <t>STS Consumers' CDA - withdrawal</t>
  </si>
  <si>
    <t>STS Consumers’ EDA - withdrawal</t>
  </si>
  <si>
    <t>STS Cornwall - withdrawal</t>
  </si>
  <si>
    <t>STS Gaz Metropolitain - withdrawal</t>
  </si>
  <si>
    <t>STS Gaz Metropolitain NDA - withdrawal</t>
  </si>
  <si>
    <t>STS Kingston PUC - withdrawal</t>
  </si>
  <si>
    <t>STS Philipsburg - withdrawal</t>
  </si>
  <si>
    <t>Union NCDA</t>
  </si>
  <si>
    <t>Union EDA</t>
  </si>
  <si>
    <t>Union NDA</t>
  </si>
  <si>
    <t>Union SSMDA</t>
  </si>
  <si>
    <t>Union WDA</t>
  </si>
  <si>
    <t>Pressure Fuel Chippawa</t>
  </si>
  <si>
    <t>Pressure Fuel Emerson</t>
  </si>
  <si>
    <t>Pressure Fuel Iroquois</t>
  </si>
  <si>
    <t>Pressure Fuel Niagara Falls</t>
  </si>
  <si>
    <t>Canadian Mainline Fuel Rates January 2003</t>
  </si>
  <si>
    <r>
      <t xml:space="preserve">Canadian Mainline Fuel Rates January 2003 </t>
    </r>
    <r>
      <rPr>
        <sz val="24"/>
        <color indexed="10"/>
        <rFont val="Arial"/>
        <family val="2"/>
      </rPr>
      <t>inc Pressure</t>
    </r>
  </si>
</sst>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
    <numFmt numFmtId="175" formatCode="0.0"/>
    <numFmt numFmtId="176" formatCode="0.000%"/>
    <numFmt numFmtId="177" formatCode="#,##0\ ;\(#,##0\)"/>
    <numFmt numFmtId="178" formatCode="#,##0.0\ ;\(#,##0.0\)"/>
    <numFmt numFmtId="179" formatCode="#,##0.00\ ;\(#,##0.00\)"/>
    <numFmt numFmtId="180" formatCode="0.000"/>
    <numFmt numFmtId="181" formatCode="mmm/yyyy"/>
    <numFmt numFmtId="182" formatCode="mmm\.\ yyyy"/>
    <numFmt numFmtId="183" formatCode="#,##0.0_;\(###0.0\)"/>
    <numFmt numFmtId="184" formatCode="#,##0.0\ ;[Red]\(#,##0.0\)"/>
    <numFmt numFmtId="185" formatCode="0.00%;[Red]\-0.00%"/>
    <numFmt numFmtId="186" formatCode="#,##0.00\ ;[Red]\(#,##0.00\)"/>
    <numFmt numFmtId="187" formatCode="#,##0.0;\(#,##0.0\)"/>
    <numFmt numFmtId="188" formatCode="#,##0.0_);[Red]\(#,##0.0\)"/>
    <numFmt numFmtId="189" formatCode="0.0000000000000"/>
    <numFmt numFmtId="190" formatCode="_(* #,##0.0_);_(* \(#,##0.0\);_(* &quot;-&quot;??_);_(@_)"/>
    <numFmt numFmtId="191" formatCode="_(* #,##0_);_(* \(#,##0\);_(* &quot;-&quot;??_);_(@_)"/>
    <numFmt numFmtId="192" formatCode="0.0%"/>
    <numFmt numFmtId="193" formatCode="#,##0\ ;[Red]\(#,##0\)"/>
    <numFmt numFmtId="194" formatCode="0.0000%"/>
    <numFmt numFmtId="195" formatCode="0.00000%"/>
    <numFmt numFmtId="196" formatCode="m/d/yy\ h:mm\ AM/PM"/>
    <numFmt numFmtId="197" formatCode="m/d"/>
    <numFmt numFmtId="198" formatCode="mm/dd/yy"/>
    <numFmt numFmtId="199" formatCode="0.0000"/>
    <numFmt numFmtId="200" formatCode="0.00000"/>
    <numFmt numFmtId="201" formatCode="0.00_);[Red]\(0.00\)"/>
    <numFmt numFmtId="202" formatCode="0.0_);[Red]\(0.0\)"/>
    <numFmt numFmtId="203" formatCode="#,##0.000"/>
  </numFmts>
  <fonts count="23">
    <font>
      <sz val="10"/>
      <name val="Geneva"/>
      <family val="0"/>
    </font>
    <font>
      <b/>
      <sz val="10"/>
      <name val="Geneva"/>
      <family val="0"/>
    </font>
    <font>
      <i/>
      <sz val="10"/>
      <name val="Geneva"/>
      <family val="0"/>
    </font>
    <font>
      <b/>
      <i/>
      <sz val="10"/>
      <name val="Geneva"/>
      <family val="0"/>
    </font>
    <font>
      <sz val="10"/>
      <name val="Arial"/>
      <family val="0"/>
    </font>
    <font>
      <sz val="9"/>
      <name val="Helv"/>
      <family val="0"/>
    </font>
    <font>
      <sz val="14"/>
      <name val="Palatino"/>
      <family val="0"/>
    </font>
    <font>
      <sz val="10"/>
      <color indexed="8"/>
      <name val="MS Sans Serif"/>
      <family val="0"/>
    </font>
    <font>
      <sz val="24"/>
      <name val="Arial"/>
      <family val="2"/>
    </font>
    <font>
      <sz val="10"/>
      <color indexed="8"/>
      <name val="Arial"/>
      <family val="2"/>
    </font>
    <font>
      <sz val="12"/>
      <name val="Arial"/>
      <family val="2"/>
    </font>
    <font>
      <sz val="12"/>
      <color indexed="9"/>
      <name val="Arial"/>
      <family val="2"/>
    </font>
    <font>
      <sz val="22"/>
      <color indexed="9"/>
      <name val="Arial"/>
      <family val="2"/>
    </font>
    <font>
      <sz val="24"/>
      <color indexed="10"/>
      <name val="Arial"/>
      <family val="2"/>
    </font>
    <font>
      <sz val="18"/>
      <name val="Arial"/>
      <family val="2"/>
    </font>
    <font>
      <sz val="10"/>
      <color indexed="9"/>
      <name val="Arial"/>
      <family val="2"/>
    </font>
    <font>
      <b/>
      <sz val="10"/>
      <name val="Arial"/>
      <family val="2"/>
    </font>
    <font>
      <b/>
      <sz val="10"/>
      <color indexed="16"/>
      <name val="Arial"/>
      <family val="2"/>
    </font>
    <font>
      <sz val="12"/>
      <color indexed="8"/>
      <name val="Arial"/>
      <family val="2"/>
    </font>
    <font>
      <sz val="14"/>
      <name val="Arial"/>
      <family val="2"/>
    </font>
    <font>
      <b/>
      <i/>
      <sz val="10"/>
      <color indexed="16"/>
      <name val="Arial"/>
      <family val="2"/>
    </font>
    <font>
      <b/>
      <i/>
      <sz val="10"/>
      <color indexed="16"/>
      <name val="Geneva"/>
      <family val="0"/>
    </font>
    <font>
      <sz val="9"/>
      <color indexed="10"/>
      <name val="Arial"/>
      <family val="2"/>
    </font>
  </fonts>
  <fills count="14">
    <fill>
      <patternFill/>
    </fill>
    <fill>
      <patternFill patternType="gray125"/>
    </fill>
    <fill>
      <patternFill patternType="solid">
        <fgColor indexed="13"/>
        <bgColor indexed="64"/>
      </patternFill>
    </fill>
    <fill>
      <patternFill patternType="solid">
        <fgColor indexed="12"/>
        <bgColor indexed="64"/>
      </patternFill>
    </fill>
    <fill>
      <patternFill patternType="solid">
        <fgColor indexed="10"/>
        <bgColor indexed="64"/>
      </patternFill>
    </fill>
    <fill>
      <patternFill patternType="solid">
        <fgColor indexed="57"/>
        <bgColor indexed="64"/>
      </patternFill>
    </fill>
    <fill>
      <patternFill patternType="solid">
        <fgColor indexed="49"/>
        <bgColor indexed="64"/>
      </patternFill>
    </fill>
    <fill>
      <patternFill patternType="solid">
        <fgColor indexed="61"/>
        <bgColor indexed="64"/>
      </patternFill>
    </fill>
    <fill>
      <patternFill patternType="solid">
        <fgColor indexed="50"/>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color indexed="21"/>
      </left>
      <right>
        <color indexed="63"/>
      </right>
      <top>
        <color indexed="63"/>
      </top>
      <bottom>
        <color indexed="63"/>
      </bottom>
    </border>
    <border>
      <left style="thin"/>
      <right style="thin"/>
      <top>
        <color indexed="63"/>
      </top>
      <bottom>
        <color indexed="63"/>
      </bottom>
    </border>
    <border>
      <left style="thin">
        <color indexed="8"/>
      </left>
      <right style="thin">
        <color indexed="8"/>
      </right>
      <top style="thin">
        <color indexed="8"/>
      </top>
      <bottom>
        <color indexed="63"/>
      </bottom>
    </border>
    <border>
      <left style="thin">
        <color indexed="22"/>
      </left>
      <right style="thin">
        <color indexed="22"/>
      </right>
      <top style="thin">
        <color indexed="22"/>
      </top>
      <bottom style="thin">
        <color indexed="22"/>
      </bottom>
    </border>
    <border>
      <left style="thin">
        <color indexed="21"/>
      </left>
      <right>
        <color indexed="63"/>
      </right>
      <top>
        <color indexed="63"/>
      </top>
      <bottom style="thick">
        <color indexed="21"/>
      </bottom>
    </border>
    <border>
      <left style="thin"/>
      <right style="thin"/>
      <top>
        <color indexed="63"/>
      </top>
      <bottom style="thin"/>
    </border>
    <border>
      <left style="thin"/>
      <right style="thin"/>
      <top style="thin"/>
      <bottom style="thin"/>
    </border>
    <border>
      <left>
        <color indexed="63"/>
      </left>
      <right>
        <color indexed="63"/>
      </right>
      <top style="thick">
        <color indexed="21"/>
      </top>
      <bottom>
        <color indexed="63"/>
      </bottom>
    </border>
    <border>
      <left style="thin">
        <color indexed="21"/>
      </left>
      <right>
        <color indexed="63"/>
      </right>
      <top style="thick">
        <color indexed="21"/>
      </top>
      <bottom>
        <color indexed="63"/>
      </bottom>
    </border>
    <border>
      <left>
        <color indexed="63"/>
      </left>
      <right>
        <color indexed="63"/>
      </right>
      <top style="thick">
        <color indexed="38"/>
      </top>
      <bottom>
        <color indexed="63"/>
      </bottom>
    </border>
    <border>
      <left>
        <color indexed="63"/>
      </left>
      <right style="thick">
        <color indexed="38"/>
      </right>
      <top style="thick">
        <color indexed="38"/>
      </top>
      <bottom>
        <color indexed="63"/>
      </bottom>
    </border>
    <border>
      <left style="thin">
        <color indexed="8"/>
      </left>
      <right>
        <color indexed="63"/>
      </right>
      <top style="thin">
        <color indexed="8"/>
      </top>
      <bottom style="thin">
        <color indexed="8"/>
      </bottom>
    </border>
  </borders>
  <cellStyleXfs count="1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5"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4" fillId="0" borderId="0">
      <alignment/>
      <protection/>
    </xf>
    <xf numFmtId="0" fontId="5" fillId="0" borderId="0">
      <alignment/>
      <protection/>
    </xf>
    <xf numFmtId="0" fontId="4" fillId="0" borderId="0">
      <alignment/>
      <protection/>
    </xf>
    <xf numFmtId="0" fontId="5" fillId="0" borderId="0">
      <alignment/>
      <protection/>
    </xf>
    <xf numFmtId="0" fontId="7" fillId="0" borderId="0">
      <alignment/>
      <protection/>
    </xf>
    <xf numFmtId="9" fontId="0" fillId="0" borderId="0" applyFont="0" applyFill="0" applyBorder="0" applyAlignment="0" applyProtection="0"/>
  </cellStyleXfs>
  <cellXfs count="118">
    <xf numFmtId="0" fontId="0" fillId="0" borderId="0" xfId="0" applyAlignment="1">
      <alignment/>
    </xf>
    <xf numFmtId="0" fontId="4" fillId="0" borderId="0" xfId="0" applyFont="1" applyAlignment="1">
      <alignment/>
    </xf>
    <xf numFmtId="0" fontId="10" fillId="0" borderId="0" xfId="0" applyFont="1" applyAlignment="1">
      <alignment/>
    </xf>
    <xf numFmtId="0" fontId="10" fillId="2" borderId="0" xfId="0" applyFont="1" applyFill="1" applyAlignment="1">
      <alignment/>
    </xf>
    <xf numFmtId="0" fontId="11" fillId="3" borderId="0" xfId="0" applyFont="1" applyFill="1" applyAlignment="1">
      <alignment/>
    </xf>
    <xf numFmtId="0" fontId="11" fillId="4" borderId="0" xfId="0" applyFont="1" applyFill="1" applyAlignment="1">
      <alignment/>
    </xf>
    <xf numFmtId="0" fontId="4" fillId="0" borderId="0" xfId="94">
      <alignment/>
      <protection/>
    </xf>
    <xf numFmtId="0" fontId="4" fillId="0" borderId="0" xfId="94" applyAlignment="1">
      <alignment horizontal="center" vertical="center" wrapText="1"/>
      <protection/>
    </xf>
    <xf numFmtId="0" fontId="4" fillId="0" borderId="0" xfId="94" applyAlignment="1">
      <alignment wrapText="1"/>
      <protection/>
    </xf>
    <xf numFmtId="0" fontId="4" fillId="0" borderId="0" xfId="94" applyAlignment="1">
      <alignment horizontal="center" wrapText="1"/>
      <protection/>
    </xf>
    <xf numFmtId="0" fontId="4" fillId="5" borderId="0" xfId="94" applyFill="1">
      <alignment/>
      <protection/>
    </xf>
    <xf numFmtId="0" fontId="15" fillId="3" borderId="0" xfId="94" applyFont="1" applyFill="1" applyProtection="1">
      <alignment/>
      <protection locked="0"/>
    </xf>
    <xf numFmtId="0" fontId="4" fillId="5" borderId="0" xfId="94" applyNumberFormat="1" applyFill="1">
      <alignment/>
      <protection/>
    </xf>
    <xf numFmtId="0" fontId="15" fillId="3" borderId="0" xfId="94" applyFont="1" applyFill="1" applyProtection="1">
      <alignment/>
      <protection/>
    </xf>
    <xf numFmtId="0" fontId="4" fillId="0" borderId="0" xfId="94" applyFill="1" applyAlignment="1">
      <alignment horizontal="center" vertical="center" wrapText="1"/>
      <protection/>
    </xf>
    <xf numFmtId="0" fontId="15" fillId="3" borderId="1" xfId="94" applyFont="1" applyFill="1" applyBorder="1" applyProtection="1">
      <alignment/>
      <protection locked="0"/>
    </xf>
    <xf numFmtId="0" fontId="16" fillId="5" borderId="2" xfId="94" applyFont="1" applyFill="1" applyBorder="1">
      <alignment/>
      <protection/>
    </xf>
    <xf numFmtId="0" fontId="4" fillId="5" borderId="2" xfId="94" applyFill="1" applyBorder="1">
      <alignment/>
      <protection/>
    </xf>
    <xf numFmtId="0" fontId="4" fillId="6" borderId="0" xfId="94" applyFill="1">
      <alignment/>
      <protection/>
    </xf>
    <xf numFmtId="0" fontId="4" fillId="6" borderId="1" xfId="94" applyFill="1" applyBorder="1">
      <alignment/>
      <protection/>
    </xf>
    <xf numFmtId="0" fontId="16" fillId="6" borderId="2" xfId="94" applyFont="1" applyFill="1" applyBorder="1">
      <alignment/>
      <protection/>
    </xf>
    <xf numFmtId="0" fontId="4" fillId="6" borderId="2" xfId="94" applyFill="1" applyBorder="1">
      <alignment/>
      <protection/>
    </xf>
    <xf numFmtId="0" fontId="4" fillId="7" borderId="0" xfId="94" applyFill="1">
      <alignment/>
      <protection/>
    </xf>
    <xf numFmtId="0" fontId="4" fillId="0" borderId="0" xfId="94" applyFill="1">
      <alignment/>
      <protection/>
    </xf>
    <xf numFmtId="0" fontId="4" fillId="7" borderId="1" xfId="94" applyFill="1" applyBorder="1">
      <alignment/>
      <protection/>
    </xf>
    <xf numFmtId="0" fontId="16" fillId="7" borderId="2" xfId="94" applyFont="1" applyFill="1" applyBorder="1">
      <alignment/>
      <protection/>
    </xf>
    <xf numFmtId="0" fontId="4" fillId="7" borderId="2" xfId="94" applyFill="1" applyBorder="1">
      <alignment/>
      <protection/>
    </xf>
    <xf numFmtId="0" fontId="4" fillId="8" borderId="0" xfId="94" applyFill="1">
      <alignment/>
      <protection/>
    </xf>
    <xf numFmtId="1" fontId="15" fillId="3" borderId="0" xfId="94" applyNumberFormat="1" applyFont="1" applyFill="1" applyProtection="1">
      <alignment/>
      <protection locked="0"/>
    </xf>
    <xf numFmtId="0" fontId="4" fillId="8" borderId="1" xfId="94" applyFill="1" applyBorder="1">
      <alignment/>
      <protection/>
    </xf>
    <xf numFmtId="1" fontId="15" fillId="3" borderId="1" xfId="94" applyNumberFormat="1" applyFont="1" applyFill="1" applyBorder="1" applyProtection="1">
      <alignment/>
      <protection locked="0"/>
    </xf>
    <xf numFmtId="0" fontId="16" fillId="8" borderId="3" xfId="94" applyFont="1" applyFill="1" applyBorder="1">
      <alignment/>
      <protection/>
    </xf>
    <xf numFmtId="0" fontId="4" fillId="8" borderId="2" xfId="94" applyFill="1" applyBorder="1">
      <alignment/>
      <protection/>
    </xf>
    <xf numFmtId="0" fontId="4" fillId="8" borderId="3" xfId="94" applyFill="1" applyBorder="1">
      <alignment/>
      <protection/>
    </xf>
    <xf numFmtId="0" fontId="16" fillId="9" borderId="0" xfId="94" applyFont="1" applyFill="1">
      <alignment/>
      <protection/>
    </xf>
    <xf numFmtId="0" fontId="4" fillId="9" borderId="0" xfId="94" applyFill="1">
      <alignment/>
      <protection/>
    </xf>
    <xf numFmtId="0" fontId="4" fillId="2" borderId="0" xfId="94" applyFill="1">
      <alignment/>
      <protection/>
    </xf>
    <xf numFmtId="0" fontId="4" fillId="2" borderId="0" xfId="94" applyFont="1" applyFill="1">
      <alignment/>
      <protection/>
    </xf>
    <xf numFmtId="0" fontId="4" fillId="5" borderId="1" xfId="94" applyFill="1" applyBorder="1">
      <alignment/>
      <protection/>
    </xf>
    <xf numFmtId="0" fontId="4" fillId="6" borderId="0" xfId="94" applyNumberFormat="1" applyFill="1">
      <alignment/>
      <protection/>
    </xf>
    <xf numFmtId="0" fontId="4" fillId="7" borderId="0" xfId="94" applyNumberFormat="1" applyFill="1">
      <alignment/>
      <protection/>
    </xf>
    <xf numFmtId="0" fontId="4" fillId="8" borderId="0" xfId="94" applyNumberFormat="1" applyFill="1">
      <alignment/>
      <protection/>
    </xf>
    <xf numFmtId="0" fontId="4" fillId="8" borderId="1" xfId="94" applyNumberFormat="1" applyFill="1" applyBorder="1">
      <alignment/>
      <protection/>
    </xf>
    <xf numFmtId="0" fontId="4" fillId="7" borderId="1" xfId="94" applyNumberFormat="1" applyFill="1" applyBorder="1">
      <alignment/>
      <protection/>
    </xf>
    <xf numFmtId="0" fontId="4" fillId="6" borderId="0" xfId="94" applyNumberFormat="1" applyFill="1" applyBorder="1">
      <alignment/>
      <protection/>
    </xf>
    <xf numFmtId="0" fontId="15" fillId="3" borderId="0" xfId="0" applyFont="1" applyFill="1" applyAlignment="1">
      <alignment/>
    </xf>
    <xf numFmtId="0" fontId="15" fillId="3" borderId="0" xfId="0" applyFont="1" applyFill="1" applyAlignment="1">
      <alignment horizontal="right"/>
    </xf>
    <xf numFmtId="0" fontId="11" fillId="4" borderId="0" xfId="0" applyFont="1" applyFill="1" applyAlignment="1">
      <alignment horizontal="left"/>
    </xf>
    <xf numFmtId="0" fontId="15" fillId="4" borderId="0" xfId="0" applyFont="1" applyFill="1" applyAlignment="1">
      <alignment horizontal="center"/>
    </xf>
    <xf numFmtId="0" fontId="9" fillId="10" borderId="4" xfId="0" applyFont="1" applyFill="1" applyBorder="1" applyAlignment="1">
      <alignment horizontal="left"/>
    </xf>
    <xf numFmtId="0" fontId="9" fillId="11" borderId="4" xfId="0" applyFont="1" applyFill="1" applyBorder="1" applyAlignment="1">
      <alignment horizontal="left"/>
    </xf>
    <xf numFmtId="0" fontId="11" fillId="3" borderId="0" xfId="0" applyFont="1" applyFill="1" applyAlignment="1">
      <alignment horizontal="right"/>
    </xf>
    <xf numFmtId="39" fontId="9" fillId="10" borderId="5" xfId="0" applyNumberFormat="1" applyFont="1" applyFill="1" applyBorder="1" applyAlignment="1">
      <alignment horizontal="right"/>
    </xf>
    <xf numFmtId="39" fontId="9" fillId="11" borderId="5" xfId="0" applyNumberFormat="1" applyFont="1" applyFill="1" applyBorder="1" applyAlignment="1">
      <alignment horizontal="right"/>
    </xf>
    <xf numFmtId="0" fontId="4" fillId="0" borderId="0" xfId="0" applyFont="1" applyAlignment="1">
      <alignment/>
    </xf>
    <xf numFmtId="0" fontId="4" fillId="0" borderId="0" xfId="0" applyFont="1" applyAlignment="1">
      <alignment horizontal="center"/>
    </xf>
    <xf numFmtId="0" fontId="4" fillId="0" borderId="6" xfId="0" applyFont="1" applyBorder="1" applyAlignment="1">
      <alignment/>
    </xf>
    <xf numFmtId="0" fontId="4" fillId="0" borderId="0" xfId="89" applyFont="1">
      <alignment/>
      <protection/>
    </xf>
    <xf numFmtId="2" fontId="4" fillId="0" borderId="0" xfId="93" applyNumberFormat="1" applyFont="1">
      <alignment/>
      <protection/>
    </xf>
    <xf numFmtId="0" fontId="4" fillId="0" borderId="0" xfId="0" applyFont="1" applyBorder="1" applyAlignment="1">
      <alignment/>
    </xf>
    <xf numFmtId="0" fontId="4" fillId="0" borderId="0" xfId="89" applyFont="1" applyBorder="1">
      <alignment/>
      <protection/>
    </xf>
    <xf numFmtId="0" fontId="9" fillId="0" borderId="0" xfId="98" applyFont="1" applyFill="1" applyBorder="1" applyAlignment="1">
      <alignment horizontal="left" wrapText="1"/>
      <protection/>
    </xf>
    <xf numFmtId="2" fontId="5" fillId="0" borderId="0" xfId="89" applyNumberFormat="1" applyFont="1">
      <alignment/>
      <protection/>
    </xf>
    <xf numFmtId="0" fontId="4" fillId="0" borderId="0" xfId="0" applyFont="1" applyFill="1" applyAlignment="1">
      <alignment/>
    </xf>
    <xf numFmtId="0" fontId="4" fillId="0" borderId="0" xfId="0" applyFont="1" applyFill="1" applyBorder="1" applyAlignment="1">
      <alignment/>
    </xf>
    <xf numFmtId="0" fontId="4" fillId="0" borderId="0" xfId="98" applyFont="1" applyFill="1" applyBorder="1" applyAlignment="1">
      <alignment horizontal="left" wrapText="1"/>
      <protection/>
    </xf>
    <xf numFmtId="0" fontId="0" fillId="0" borderId="0" xfId="0" applyFont="1" applyAlignment="1">
      <alignment/>
    </xf>
    <xf numFmtId="0" fontId="9" fillId="0" borderId="7" xfId="98" applyFont="1" applyFill="1" applyBorder="1" applyAlignment="1">
      <alignment horizontal="left" wrapText="1"/>
      <protection/>
    </xf>
    <xf numFmtId="0" fontId="4" fillId="0" borderId="7" xfId="0" applyFont="1" applyBorder="1" applyAlignment="1">
      <alignment/>
    </xf>
    <xf numFmtId="0" fontId="4" fillId="0" borderId="7" xfId="98" applyFont="1" applyFill="1" applyBorder="1" applyAlignment="1">
      <alignment horizontal="left" wrapText="1"/>
      <protection/>
    </xf>
    <xf numFmtId="0" fontId="4" fillId="0" borderId="7" xfId="0" applyFont="1" applyFill="1" applyBorder="1" applyAlignment="1">
      <alignment/>
    </xf>
    <xf numFmtId="0" fontId="9" fillId="0" borderId="7" xfId="98" applyFont="1" applyFill="1" applyBorder="1" applyAlignment="1">
      <alignment horizontal="left" wrapText="1"/>
      <protection/>
    </xf>
    <xf numFmtId="0" fontId="4" fillId="4" borderId="0" xfId="0" applyFont="1" applyFill="1" applyBorder="1" applyAlignment="1">
      <alignment/>
    </xf>
    <xf numFmtId="0" fontId="4" fillId="4" borderId="0" xfId="0" applyFont="1" applyFill="1" applyAlignment="1">
      <alignment/>
    </xf>
    <xf numFmtId="0" fontId="9" fillId="12" borderId="4" xfId="0" applyFont="1" applyFill="1" applyBorder="1" applyAlignment="1">
      <alignment horizontal="left"/>
    </xf>
    <xf numFmtId="0" fontId="9" fillId="12" borderId="0" xfId="0" applyFont="1" applyFill="1" applyBorder="1" applyAlignment="1">
      <alignment horizontal="left"/>
    </xf>
    <xf numFmtId="0" fontId="9" fillId="0" borderId="4" xfId="0" applyFont="1" applyFill="1" applyBorder="1" applyAlignment="1">
      <alignment horizontal="left"/>
    </xf>
    <xf numFmtId="2" fontId="5" fillId="0" borderId="0" xfId="89" applyNumberFormat="1" applyFont="1" applyAlignment="1">
      <alignment horizontal="left"/>
      <protection/>
    </xf>
    <xf numFmtId="2" fontId="5" fillId="2" borderId="0" xfId="89" applyNumberFormat="1" applyFont="1" applyFill="1" applyAlignment="1">
      <alignment horizontal="left"/>
      <protection/>
    </xf>
    <xf numFmtId="2" fontId="5" fillId="0" borderId="0" xfId="89" applyNumberFormat="1" applyFont="1" applyFill="1" applyAlignment="1">
      <alignment horizontal="left"/>
      <protection/>
    </xf>
    <xf numFmtId="2" fontId="5" fillId="0" borderId="0" xfId="89" applyNumberFormat="1" applyAlignment="1">
      <alignment horizontal="left"/>
      <protection/>
    </xf>
    <xf numFmtId="0" fontId="9" fillId="10" borderId="8" xfId="0" applyFont="1" applyFill="1" applyBorder="1" applyAlignment="1">
      <alignment horizontal="left"/>
    </xf>
    <xf numFmtId="39" fontId="9" fillId="10" borderId="9" xfId="0" applyNumberFormat="1" applyFont="1" applyFill="1" applyBorder="1" applyAlignment="1">
      <alignment horizontal="right"/>
    </xf>
    <xf numFmtId="0" fontId="9" fillId="2" borderId="0" xfId="0" applyFont="1" applyFill="1" applyBorder="1" applyAlignment="1">
      <alignment horizontal="left"/>
    </xf>
    <xf numFmtId="39" fontId="18" fillId="2" borderId="0" xfId="0" applyNumberFormat="1" applyFont="1" applyFill="1" applyBorder="1" applyAlignment="1">
      <alignment horizontal="center"/>
    </xf>
    <xf numFmtId="39" fontId="9" fillId="0" borderId="0" xfId="0" applyNumberFormat="1" applyFont="1" applyFill="1" applyBorder="1" applyAlignment="1">
      <alignment horizontal="right"/>
    </xf>
    <xf numFmtId="0" fontId="10" fillId="0" borderId="0" xfId="0" applyFont="1" applyFill="1" applyAlignment="1">
      <alignment/>
    </xf>
    <xf numFmtId="196" fontId="0" fillId="2" borderId="0" xfId="0" applyNumberFormat="1" applyFill="1" applyAlignment="1">
      <alignment/>
    </xf>
    <xf numFmtId="0" fontId="19" fillId="2" borderId="0" xfId="0" applyFont="1" applyFill="1" applyAlignment="1">
      <alignment horizontal="right"/>
    </xf>
    <xf numFmtId="0" fontId="17" fillId="10" borderId="10" xfId="0" applyFont="1" applyFill="1" applyBorder="1" applyAlignment="1">
      <alignment horizontal="center" textRotation="45" wrapText="1"/>
    </xf>
    <xf numFmtId="2" fontId="11" fillId="4" borderId="0" xfId="0" applyNumberFormat="1" applyFont="1" applyFill="1" applyAlignment="1">
      <alignment horizontal="right"/>
    </xf>
    <xf numFmtId="0" fontId="4" fillId="0" borderId="0" xfId="0" applyFont="1" applyAlignment="1">
      <alignment horizontal="right"/>
    </xf>
    <xf numFmtId="0" fontId="20" fillId="10" borderId="11" xfId="0" applyFont="1" applyFill="1" applyBorder="1" applyAlignment="1">
      <alignment horizontal="center"/>
    </xf>
    <xf numFmtId="0" fontId="0" fillId="0" borderId="6" xfId="0" applyBorder="1" applyAlignment="1">
      <alignment/>
    </xf>
    <xf numFmtId="0" fontId="21" fillId="10" borderId="12" xfId="0" applyFont="1" applyFill="1" applyBorder="1" applyAlignment="1">
      <alignment horizontal="left"/>
    </xf>
    <xf numFmtId="0" fontId="21" fillId="10" borderId="11" xfId="0" applyFont="1" applyFill="1" applyBorder="1" applyAlignment="1">
      <alignment horizontal="center"/>
    </xf>
    <xf numFmtId="0" fontId="4" fillId="0" borderId="0" xfId="0" applyFont="1" applyAlignment="1">
      <alignment textRotation="45" wrapText="1"/>
    </xf>
    <xf numFmtId="0" fontId="22" fillId="4" borderId="0" xfId="89" applyFont="1" applyFill="1">
      <alignment/>
      <protection/>
    </xf>
    <xf numFmtId="0" fontId="4" fillId="13" borderId="13" xfId="0" applyFont="1" applyFill="1" applyBorder="1" applyAlignment="1">
      <alignment/>
    </xf>
    <xf numFmtId="0" fontId="0" fillId="13" borderId="14" xfId="0" applyFill="1" applyBorder="1" applyAlignment="1">
      <alignment/>
    </xf>
    <xf numFmtId="0" fontId="4" fillId="0" borderId="15" xfId="0" applyFont="1" applyBorder="1" applyAlignment="1">
      <alignment wrapText="1"/>
    </xf>
    <xf numFmtId="0" fontId="4" fillId="0" borderId="0" xfId="0" applyFont="1" applyBorder="1" applyAlignment="1">
      <alignment textRotation="45" wrapText="1"/>
    </xf>
    <xf numFmtId="0" fontId="20" fillId="10" borderId="12" xfId="0" applyFont="1" applyFill="1" applyBorder="1" applyAlignment="1">
      <alignment horizontal="left" wrapText="1"/>
    </xf>
    <xf numFmtId="0" fontId="4" fillId="13" borderId="14" xfId="0" applyFont="1" applyFill="1" applyBorder="1" applyAlignment="1">
      <alignment/>
    </xf>
    <xf numFmtId="2" fontId="9" fillId="10" borderId="5" xfId="0" applyNumberFormat="1" applyFont="1" applyFill="1" applyBorder="1" applyAlignment="1">
      <alignment horizontal="right"/>
    </xf>
    <xf numFmtId="2" fontId="9" fillId="11" borderId="5" xfId="0" applyNumberFormat="1" applyFont="1" applyFill="1" applyBorder="1" applyAlignment="1">
      <alignment horizontal="right"/>
    </xf>
    <xf numFmtId="2" fontId="9" fillId="10" borderId="9" xfId="0" applyNumberFormat="1" applyFont="1" applyFill="1" applyBorder="1" applyAlignment="1">
      <alignment horizontal="right"/>
    </xf>
    <xf numFmtId="0" fontId="4" fillId="0" borderId="0" xfId="0" applyFont="1" applyAlignment="1">
      <alignment horizontal="center"/>
    </xf>
    <xf numFmtId="0" fontId="12" fillId="4" borderId="0" xfId="0" applyFont="1" applyFill="1" applyAlignment="1">
      <alignment horizontal="center" vertical="center"/>
    </xf>
    <xf numFmtId="0" fontId="8" fillId="0" borderId="0" xfId="0" applyFont="1" applyAlignment="1">
      <alignment horizontal="center"/>
    </xf>
    <xf numFmtId="0" fontId="10" fillId="0" borderId="0" xfId="0" applyFont="1" applyBorder="1" applyAlignment="1">
      <alignment horizontal="center"/>
    </xf>
    <xf numFmtId="0" fontId="14" fillId="2" borderId="0" xfId="94" applyFont="1" applyFill="1" applyAlignment="1">
      <alignment horizontal="center"/>
      <protection/>
    </xf>
    <xf numFmtId="0" fontId="4" fillId="8" borderId="0" xfId="94" applyFill="1" applyAlignment="1">
      <alignment horizontal="center" vertical="center" textRotation="180"/>
      <protection/>
    </xf>
    <xf numFmtId="0" fontId="16" fillId="0" borderId="0" xfId="94" applyFont="1" applyFill="1" applyAlignment="1">
      <alignment horizontal="center"/>
      <protection/>
    </xf>
    <xf numFmtId="0" fontId="4" fillId="5" borderId="0" xfId="94" applyFill="1" applyAlignment="1">
      <alignment horizontal="center" vertical="center" textRotation="180"/>
      <protection/>
    </xf>
    <xf numFmtId="0" fontId="4" fillId="6" borderId="0" xfId="94" applyFill="1" applyAlignment="1">
      <alignment horizontal="center" vertical="center" textRotation="180"/>
      <protection/>
    </xf>
    <xf numFmtId="0" fontId="4" fillId="7" borderId="0" xfId="94" applyFill="1" applyAlignment="1">
      <alignment horizontal="center" vertical="center" textRotation="180"/>
      <protection/>
    </xf>
    <xf numFmtId="0" fontId="0" fillId="0" borderId="0" xfId="0" applyAlignment="1">
      <alignment horizontal="center" vertical="center" wrapText="1"/>
    </xf>
  </cellXfs>
  <cellStyles count="86">
    <cellStyle name="Normal" xfId="0"/>
    <cellStyle name="Comma" xfId="15"/>
    <cellStyle name="Comma [0]" xfId="16"/>
    <cellStyle name="Comma [0]_April 2000 Fuel Ratios" xfId="17"/>
    <cellStyle name="Comma [0]_December 99 Fuel Ratios" xfId="18"/>
    <cellStyle name="Comma [0]_February 2000 Fuel Ratios" xfId="19"/>
    <cellStyle name="Comma [0]_FR May 98" xfId="20"/>
    <cellStyle name="Comma [0]_FR May 98 Volumes" xfId="21"/>
    <cellStyle name="Comma [0]_Fuel Ratios May 2000" xfId="22"/>
    <cellStyle name="Comma [0]_Fuel Ratios SN May 98" xfId="23"/>
    <cellStyle name="Comma [0]_Fuel Required" xfId="24"/>
    <cellStyle name="Comma [0]_Fuel UploadAlan" xfId="25"/>
    <cellStyle name="Comma [0]_January 2000 Fuel Ratios" xfId="26"/>
    <cellStyle name="Comma [0]_June 2000 Fuel Ratios" xfId="27"/>
    <cellStyle name="Comma [0]_LUF Balances 98" xfId="28"/>
    <cellStyle name="Comma [0]_March 2000 Fuel Ratios" xfId="29"/>
    <cellStyle name="Comma [0]_NOMLOC" xfId="30"/>
    <cellStyle name="Comma [0]_November 99 Fuel Ratios" xfId="31"/>
    <cellStyle name="Comma [0]_The Fuel Rates Upload June 2000" xfId="32"/>
    <cellStyle name="Comma [0]_Under/Over collection" xfId="33"/>
    <cellStyle name="Comma_April 2000 Fuel Ratios" xfId="34"/>
    <cellStyle name="Comma_December 99 Fuel Ratios" xfId="35"/>
    <cellStyle name="Comma_February 2000 Fuel Ratios" xfId="36"/>
    <cellStyle name="Comma_FR May 98" xfId="37"/>
    <cellStyle name="Comma_FR May 98 Volumes" xfId="38"/>
    <cellStyle name="Comma_Fuel Ratios May 2000" xfId="39"/>
    <cellStyle name="Comma_Fuel Ratios SN May 98" xfId="40"/>
    <cellStyle name="Comma_Fuel Required" xfId="41"/>
    <cellStyle name="Comma_Fuel UploadAlan" xfId="42"/>
    <cellStyle name="Comma_January 2000 Fuel Ratios" xfId="43"/>
    <cellStyle name="Comma_June 2000 Fuel Ratios" xfId="44"/>
    <cellStyle name="Comma_LUF Balances 98" xfId="45"/>
    <cellStyle name="Comma_March 2000 Fuel Ratios" xfId="46"/>
    <cellStyle name="Comma_NOMLOC" xfId="47"/>
    <cellStyle name="Comma_November 99 Fuel Ratios" xfId="48"/>
    <cellStyle name="Comma_Sensitivities" xfId="49"/>
    <cellStyle name="Comma_The Fuel Rates Upload June 2000" xfId="50"/>
    <cellStyle name="Comma_Under/Over collection" xfId="51"/>
    <cellStyle name="Currency" xfId="52"/>
    <cellStyle name="Currency [0]" xfId="53"/>
    <cellStyle name="Currency [0]_April 2000 Fuel Ratios" xfId="54"/>
    <cellStyle name="Currency [0]_December 99 Fuel Ratios" xfId="55"/>
    <cellStyle name="Currency [0]_February 2000 Fuel Ratios" xfId="56"/>
    <cellStyle name="Currency [0]_FR May 98" xfId="57"/>
    <cellStyle name="Currency [0]_FR May 98 Volumes" xfId="58"/>
    <cellStyle name="Currency [0]_Fuel Ratios May 2000" xfId="59"/>
    <cellStyle name="Currency [0]_Fuel Ratios SN May 98" xfId="60"/>
    <cellStyle name="Currency [0]_Fuel Required" xfId="61"/>
    <cellStyle name="Currency [0]_Fuel UploadAlan" xfId="62"/>
    <cellStyle name="Currency [0]_January 2000 Fuel Ratios" xfId="63"/>
    <cellStyle name="Currency [0]_June 2000 Fuel Ratios" xfId="64"/>
    <cellStyle name="Currency [0]_LUF Balances 98" xfId="65"/>
    <cellStyle name="Currency [0]_March 2000 Fuel Ratios" xfId="66"/>
    <cellStyle name="Currency [0]_NOMLOC" xfId="67"/>
    <cellStyle name="Currency [0]_November 99 Fuel Ratios" xfId="68"/>
    <cellStyle name="Currency [0]_The Fuel Rates Upload June 2000" xfId="69"/>
    <cellStyle name="Currency [0]_Under/Over collection" xfId="70"/>
    <cellStyle name="Currency_April 2000 Fuel Ratios" xfId="71"/>
    <cellStyle name="Currency_December 99 Fuel Ratios" xfId="72"/>
    <cellStyle name="Currency_February 2000 Fuel Ratios" xfId="73"/>
    <cellStyle name="Currency_FR May 98" xfId="74"/>
    <cellStyle name="Currency_FR May 98 Volumes" xfId="75"/>
    <cellStyle name="Currency_Fuel Ratios May 2000" xfId="76"/>
    <cellStyle name="Currency_Fuel Ratios SN May 98" xfId="77"/>
    <cellStyle name="Currency_Fuel Required" xfId="78"/>
    <cellStyle name="Currency_Fuel UploadAlan" xfId="79"/>
    <cellStyle name="Currency_January 2000 Fuel Ratios" xfId="80"/>
    <cellStyle name="Currency_June 2000 Fuel Ratios" xfId="81"/>
    <cellStyle name="Currency_LUF Balances 98" xfId="82"/>
    <cellStyle name="Currency_March 2000 Fuel Ratios" xfId="83"/>
    <cellStyle name="Currency_NOMLOC" xfId="84"/>
    <cellStyle name="Currency_November 99 Fuel Ratios" xfId="85"/>
    <cellStyle name="Currency_The Fuel Rates Upload June 2000" xfId="86"/>
    <cellStyle name="Currency_Under/Over collection" xfId="87"/>
    <cellStyle name="Normal_Book1" xfId="88"/>
    <cellStyle name="Normal_FR May 98" xfId="89"/>
    <cellStyle name="Normal_FR May 98 Volumes" xfId="90"/>
    <cellStyle name="Normal_FR Volumes" xfId="91"/>
    <cellStyle name="Normal_Fuel Ratios October 99" xfId="92"/>
    <cellStyle name="Normal_Fuel UploadAlan" xfId="93"/>
    <cellStyle name="Normal_FuelRatioExtWebPressDecember" xfId="94"/>
    <cellStyle name="Normal_LUF Balances 98" xfId="95"/>
    <cellStyle name="Normal_NOMLOC" xfId="96"/>
    <cellStyle name="Normal_Sensitivities" xfId="97"/>
    <cellStyle name="Normal_Sheet2" xfId="98"/>
    <cellStyle name="Percent" xfId="9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pivotCacheDefinition" Target="pivotCache/pivotCacheDefinition2.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6.emf" /><Relationship Id="rId4"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emf" /><Relationship Id="rId3" Type="http://schemas.openxmlformats.org/officeDocument/2006/relationships/image" Target="../media/image6.emf" /><Relationship Id="rId4"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133350</xdr:colOff>
      <xdr:row>0</xdr:row>
      <xdr:rowOff>0</xdr:rowOff>
    </xdr:from>
    <xdr:to>
      <xdr:col>26</xdr:col>
      <xdr:colOff>466725</xdr:colOff>
      <xdr:row>0</xdr:row>
      <xdr:rowOff>552450</xdr:rowOff>
    </xdr:to>
    <xdr:pic>
      <xdr:nvPicPr>
        <xdr:cNvPr id="1" name="Picture 1"/>
        <xdr:cNvPicPr preferRelativeResize="1">
          <a:picLocks noChangeAspect="1"/>
        </xdr:cNvPicPr>
      </xdr:nvPicPr>
      <xdr:blipFill>
        <a:blip r:embed="rId1"/>
        <a:stretch>
          <a:fillRect/>
        </a:stretch>
      </xdr:blipFill>
      <xdr:spPr>
        <a:xfrm>
          <a:off x="12915900" y="0"/>
          <a:ext cx="13049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19050</xdr:colOff>
      <xdr:row>0</xdr:row>
      <xdr:rowOff>0</xdr:rowOff>
    </xdr:from>
    <xdr:to>
      <xdr:col>26</xdr:col>
      <xdr:colOff>361950</xdr:colOff>
      <xdr:row>0</xdr:row>
      <xdr:rowOff>542925</xdr:rowOff>
    </xdr:to>
    <xdr:pic>
      <xdr:nvPicPr>
        <xdr:cNvPr id="1" name="Picture 1"/>
        <xdr:cNvPicPr preferRelativeResize="1">
          <a:picLocks noChangeAspect="1"/>
        </xdr:cNvPicPr>
      </xdr:nvPicPr>
      <xdr:blipFill>
        <a:blip r:embed="rId1"/>
        <a:stretch>
          <a:fillRect/>
        </a:stretch>
      </xdr:blipFill>
      <xdr:spPr>
        <a:xfrm>
          <a:off x="12896850" y="0"/>
          <a:ext cx="1314450"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2</xdr:row>
      <xdr:rowOff>0</xdr:rowOff>
    </xdr:from>
    <xdr:to>
      <xdr:col>4</xdr:col>
      <xdr:colOff>1400175</xdr:colOff>
      <xdr:row>3</xdr:row>
      <xdr:rowOff>19050</xdr:rowOff>
    </xdr:to>
    <xdr:pic>
      <xdr:nvPicPr>
        <xdr:cNvPr id="1" name="ComboBox1"/>
        <xdr:cNvPicPr preferRelativeResize="1">
          <a:picLocks noChangeAspect="1"/>
        </xdr:cNvPicPr>
      </xdr:nvPicPr>
      <xdr:blipFill>
        <a:blip r:embed="rId1"/>
        <a:stretch>
          <a:fillRect/>
        </a:stretch>
      </xdr:blipFill>
      <xdr:spPr>
        <a:xfrm>
          <a:off x="3924300" y="781050"/>
          <a:ext cx="1400175" cy="228600"/>
        </a:xfrm>
        <a:prstGeom prst="rect">
          <a:avLst/>
        </a:prstGeom>
        <a:noFill/>
        <a:ln w="9525" cmpd="sng">
          <a:noFill/>
        </a:ln>
      </xdr:spPr>
    </xdr:pic>
    <xdr:clientData/>
  </xdr:twoCellAnchor>
  <xdr:twoCellAnchor editAs="oneCell">
    <xdr:from>
      <xdr:col>5</xdr:col>
      <xdr:colOff>0</xdr:colOff>
      <xdr:row>2</xdr:row>
      <xdr:rowOff>0</xdr:rowOff>
    </xdr:from>
    <xdr:to>
      <xdr:col>5</xdr:col>
      <xdr:colOff>1200150</xdr:colOff>
      <xdr:row>3</xdr:row>
      <xdr:rowOff>9525</xdr:rowOff>
    </xdr:to>
    <xdr:pic>
      <xdr:nvPicPr>
        <xdr:cNvPr id="2" name="ComboBox2"/>
        <xdr:cNvPicPr preferRelativeResize="1">
          <a:picLocks noChangeAspect="1"/>
        </xdr:cNvPicPr>
      </xdr:nvPicPr>
      <xdr:blipFill>
        <a:blip r:embed="rId2"/>
        <a:stretch>
          <a:fillRect/>
        </a:stretch>
      </xdr:blipFill>
      <xdr:spPr>
        <a:xfrm>
          <a:off x="5334000" y="781050"/>
          <a:ext cx="1200150" cy="219075"/>
        </a:xfrm>
        <a:prstGeom prst="rect">
          <a:avLst/>
        </a:prstGeom>
        <a:noFill/>
        <a:ln w="9525" cmpd="sng">
          <a:noFill/>
        </a:ln>
      </xdr:spPr>
    </xdr:pic>
    <xdr:clientData/>
  </xdr:twoCellAnchor>
  <xdr:twoCellAnchor editAs="oneCell">
    <xdr:from>
      <xdr:col>5</xdr:col>
      <xdr:colOff>0</xdr:colOff>
      <xdr:row>3</xdr:row>
      <xdr:rowOff>0</xdr:rowOff>
    </xdr:from>
    <xdr:to>
      <xdr:col>5</xdr:col>
      <xdr:colOff>1200150</xdr:colOff>
      <xdr:row>4</xdr:row>
      <xdr:rowOff>9525</xdr:rowOff>
    </xdr:to>
    <xdr:pic>
      <xdr:nvPicPr>
        <xdr:cNvPr id="3" name="ComboBox3"/>
        <xdr:cNvPicPr preferRelativeResize="1">
          <a:picLocks noChangeAspect="1"/>
        </xdr:cNvPicPr>
      </xdr:nvPicPr>
      <xdr:blipFill>
        <a:blip r:embed="rId3"/>
        <a:stretch>
          <a:fillRect/>
        </a:stretch>
      </xdr:blipFill>
      <xdr:spPr>
        <a:xfrm>
          <a:off x="5334000" y="990600"/>
          <a:ext cx="1200150" cy="219075"/>
        </a:xfrm>
        <a:prstGeom prst="rect">
          <a:avLst/>
        </a:prstGeom>
        <a:noFill/>
        <a:ln w="9525" cmpd="sng">
          <a:noFill/>
        </a:ln>
      </xdr:spPr>
    </xdr:pic>
    <xdr:clientData/>
  </xdr:twoCellAnchor>
  <xdr:twoCellAnchor editAs="oneCell">
    <xdr:from>
      <xdr:col>5</xdr:col>
      <xdr:colOff>0</xdr:colOff>
      <xdr:row>4</xdr:row>
      <xdr:rowOff>0</xdr:rowOff>
    </xdr:from>
    <xdr:to>
      <xdr:col>5</xdr:col>
      <xdr:colOff>1200150</xdr:colOff>
      <xdr:row>5</xdr:row>
      <xdr:rowOff>9525</xdr:rowOff>
    </xdr:to>
    <xdr:pic>
      <xdr:nvPicPr>
        <xdr:cNvPr id="4" name="ComboBox4"/>
        <xdr:cNvPicPr preferRelativeResize="1">
          <a:picLocks noChangeAspect="1"/>
        </xdr:cNvPicPr>
      </xdr:nvPicPr>
      <xdr:blipFill>
        <a:blip r:embed="rId3"/>
        <a:stretch>
          <a:fillRect/>
        </a:stretch>
      </xdr:blipFill>
      <xdr:spPr>
        <a:xfrm>
          <a:off x="5334000" y="1200150"/>
          <a:ext cx="1200150" cy="219075"/>
        </a:xfrm>
        <a:prstGeom prst="rect">
          <a:avLst/>
        </a:prstGeom>
        <a:noFill/>
        <a:ln w="9525" cmpd="sng">
          <a:noFill/>
        </a:ln>
      </xdr:spPr>
    </xdr:pic>
    <xdr:clientData/>
  </xdr:twoCellAnchor>
  <xdr:twoCellAnchor editAs="oneCell">
    <xdr:from>
      <xdr:col>5</xdr:col>
      <xdr:colOff>0</xdr:colOff>
      <xdr:row>5</xdr:row>
      <xdr:rowOff>0</xdr:rowOff>
    </xdr:from>
    <xdr:to>
      <xdr:col>5</xdr:col>
      <xdr:colOff>1200150</xdr:colOff>
      <xdr:row>6</xdr:row>
      <xdr:rowOff>9525</xdr:rowOff>
    </xdr:to>
    <xdr:pic>
      <xdr:nvPicPr>
        <xdr:cNvPr id="5" name="ComboBox5"/>
        <xdr:cNvPicPr preferRelativeResize="1">
          <a:picLocks noChangeAspect="1"/>
        </xdr:cNvPicPr>
      </xdr:nvPicPr>
      <xdr:blipFill>
        <a:blip r:embed="rId3"/>
        <a:stretch>
          <a:fillRect/>
        </a:stretch>
      </xdr:blipFill>
      <xdr:spPr>
        <a:xfrm>
          <a:off x="5334000" y="1409700"/>
          <a:ext cx="1200150"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1200150</xdr:colOff>
      <xdr:row>7</xdr:row>
      <xdr:rowOff>9525</xdr:rowOff>
    </xdr:to>
    <xdr:pic>
      <xdr:nvPicPr>
        <xdr:cNvPr id="6" name="ComboBox6"/>
        <xdr:cNvPicPr preferRelativeResize="1">
          <a:picLocks noChangeAspect="1"/>
        </xdr:cNvPicPr>
      </xdr:nvPicPr>
      <xdr:blipFill>
        <a:blip r:embed="rId3"/>
        <a:stretch>
          <a:fillRect/>
        </a:stretch>
      </xdr:blipFill>
      <xdr:spPr>
        <a:xfrm>
          <a:off x="5334000" y="1619250"/>
          <a:ext cx="1200150" cy="219075"/>
        </a:xfrm>
        <a:prstGeom prst="rect">
          <a:avLst/>
        </a:prstGeom>
        <a:noFill/>
        <a:ln w="9525" cmpd="sng">
          <a:noFill/>
        </a:ln>
      </xdr:spPr>
    </xdr:pic>
    <xdr:clientData/>
  </xdr:twoCellAnchor>
  <xdr:twoCellAnchor editAs="oneCell">
    <xdr:from>
      <xdr:col>5</xdr:col>
      <xdr:colOff>0</xdr:colOff>
      <xdr:row>7</xdr:row>
      <xdr:rowOff>0</xdr:rowOff>
    </xdr:from>
    <xdr:to>
      <xdr:col>5</xdr:col>
      <xdr:colOff>1200150</xdr:colOff>
      <xdr:row>8</xdr:row>
      <xdr:rowOff>9525</xdr:rowOff>
    </xdr:to>
    <xdr:pic>
      <xdr:nvPicPr>
        <xdr:cNvPr id="7" name="ComboBox7"/>
        <xdr:cNvPicPr preferRelativeResize="1">
          <a:picLocks noChangeAspect="1"/>
        </xdr:cNvPicPr>
      </xdr:nvPicPr>
      <xdr:blipFill>
        <a:blip r:embed="rId3"/>
        <a:stretch>
          <a:fillRect/>
        </a:stretch>
      </xdr:blipFill>
      <xdr:spPr>
        <a:xfrm>
          <a:off x="5334000" y="1828800"/>
          <a:ext cx="1200150" cy="219075"/>
        </a:xfrm>
        <a:prstGeom prst="rect">
          <a:avLst/>
        </a:prstGeom>
        <a:noFill/>
        <a:ln w="9525" cmpd="sng">
          <a:noFill/>
        </a:ln>
      </xdr:spPr>
    </xdr:pic>
    <xdr:clientData/>
  </xdr:twoCellAnchor>
  <xdr:twoCellAnchor editAs="oneCell">
    <xdr:from>
      <xdr:col>3</xdr:col>
      <xdr:colOff>533400</xdr:colOff>
      <xdr:row>9</xdr:row>
      <xdr:rowOff>9525</xdr:rowOff>
    </xdr:from>
    <xdr:to>
      <xdr:col>4</xdr:col>
      <xdr:colOff>1390650</xdr:colOff>
      <xdr:row>10</xdr:row>
      <xdr:rowOff>28575</xdr:rowOff>
    </xdr:to>
    <xdr:pic>
      <xdr:nvPicPr>
        <xdr:cNvPr id="8" name="ComboBox8"/>
        <xdr:cNvPicPr preferRelativeResize="1">
          <a:picLocks noChangeAspect="1"/>
        </xdr:cNvPicPr>
      </xdr:nvPicPr>
      <xdr:blipFill>
        <a:blip r:embed="rId4"/>
        <a:stretch>
          <a:fillRect/>
        </a:stretch>
      </xdr:blipFill>
      <xdr:spPr>
        <a:xfrm>
          <a:off x="3914775" y="2257425"/>
          <a:ext cx="1400175" cy="228600"/>
        </a:xfrm>
        <a:prstGeom prst="rect">
          <a:avLst/>
        </a:prstGeom>
        <a:noFill/>
        <a:ln w="9525" cmpd="sng">
          <a:noFill/>
        </a:ln>
      </xdr:spPr>
    </xdr:pic>
    <xdr:clientData/>
  </xdr:twoCellAnchor>
  <xdr:twoCellAnchor editAs="oneCell">
    <xdr:from>
      <xdr:col>3</xdr:col>
      <xdr:colOff>533400</xdr:colOff>
      <xdr:row>16</xdr:row>
      <xdr:rowOff>9525</xdr:rowOff>
    </xdr:from>
    <xdr:to>
      <xdr:col>4</xdr:col>
      <xdr:colOff>1390650</xdr:colOff>
      <xdr:row>17</xdr:row>
      <xdr:rowOff>28575</xdr:rowOff>
    </xdr:to>
    <xdr:pic>
      <xdr:nvPicPr>
        <xdr:cNvPr id="9" name="ComboBox9"/>
        <xdr:cNvPicPr preferRelativeResize="1">
          <a:picLocks noChangeAspect="1"/>
        </xdr:cNvPicPr>
      </xdr:nvPicPr>
      <xdr:blipFill>
        <a:blip r:embed="rId4"/>
        <a:stretch>
          <a:fillRect/>
        </a:stretch>
      </xdr:blipFill>
      <xdr:spPr>
        <a:xfrm>
          <a:off x="3914775" y="3724275"/>
          <a:ext cx="1400175" cy="228600"/>
        </a:xfrm>
        <a:prstGeom prst="rect">
          <a:avLst/>
        </a:prstGeom>
        <a:noFill/>
        <a:ln w="9525" cmpd="sng">
          <a:noFill/>
        </a:ln>
      </xdr:spPr>
    </xdr:pic>
    <xdr:clientData/>
  </xdr:twoCellAnchor>
  <xdr:twoCellAnchor editAs="oneCell">
    <xdr:from>
      <xdr:col>4</xdr:col>
      <xdr:colOff>0</xdr:colOff>
      <xdr:row>23</xdr:row>
      <xdr:rowOff>0</xdr:rowOff>
    </xdr:from>
    <xdr:to>
      <xdr:col>4</xdr:col>
      <xdr:colOff>1400175</xdr:colOff>
      <xdr:row>24</xdr:row>
      <xdr:rowOff>19050</xdr:rowOff>
    </xdr:to>
    <xdr:pic>
      <xdr:nvPicPr>
        <xdr:cNvPr id="10" name="ComboBox10"/>
        <xdr:cNvPicPr preferRelativeResize="1">
          <a:picLocks noChangeAspect="1"/>
        </xdr:cNvPicPr>
      </xdr:nvPicPr>
      <xdr:blipFill>
        <a:blip r:embed="rId4"/>
        <a:stretch>
          <a:fillRect/>
        </a:stretch>
      </xdr:blipFill>
      <xdr:spPr>
        <a:xfrm>
          <a:off x="3924300" y="5181600"/>
          <a:ext cx="1400175" cy="228600"/>
        </a:xfrm>
        <a:prstGeom prst="rect">
          <a:avLst/>
        </a:prstGeom>
        <a:noFill/>
        <a:ln w="9525" cmpd="sng">
          <a:noFill/>
        </a:ln>
      </xdr:spPr>
    </xdr:pic>
    <xdr:clientData/>
  </xdr:twoCellAnchor>
  <xdr:twoCellAnchor editAs="oneCell">
    <xdr:from>
      <xdr:col>5</xdr:col>
      <xdr:colOff>0</xdr:colOff>
      <xdr:row>9</xdr:row>
      <xdr:rowOff>0</xdr:rowOff>
    </xdr:from>
    <xdr:to>
      <xdr:col>5</xdr:col>
      <xdr:colOff>1200150</xdr:colOff>
      <xdr:row>10</xdr:row>
      <xdr:rowOff>9525</xdr:rowOff>
    </xdr:to>
    <xdr:pic>
      <xdr:nvPicPr>
        <xdr:cNvPr id="11" name="ComboBox11"/>
        <xdr:cNvPicPr preferRelativeResize="1">
          <a:picLocks noChangeAspect="1"/>
        </xdr:cNvPicPr>
      </xdr:nvPicPr>
      <xdr:blipFill>
        <a:blip r:embed="rId3"/>
        <a:stretch>
          <a:fillRect/>
        </a:stretch>
      </xdr:blipFill>
      <xdr:spPr>
        <a:xfrm>
          <a:off x="5334000" y="2247900"/>
          <a:ext cx="1200150" cy="219075"/>
        </a:xfrm>
        <a:prstGeom prst="rect">
          <a:avLst/>
        </a:prstGeom>
        <a:noFill/>
        <a:ln w="9525" cmpd="sng">
          <a:noFill/>
        </a:ln>
      </xdr:spPr>
    </xdr:pic>
    <xdr:clientData/>
  </xdr:twoCellAnchor>
  <xdr:twoCellAnchor editAs="oneCell">
    <xdr:from>
      <xdr:col>5</xdr:col>
      <xdr:colOff>0</xdr:colOff>
      <xdr:row>10</xdr:row>
      <xdr:rowOff>0</xdr:rowOff>
    </xdr:from>
    <xdr:to>
      <xdr:col>5</xdr:col>
      <xdr:colOff>1200150</xdr:colOff>
      <xdr:row>11</xdr:row>
      <xdr:rowOff>9525</xdr:rowOff>
    </xdr:to>
    <xdr:pic>
      <xdr:nvPicPr>
        <xdr:cNvPr id="12" name="ComboBox12"/>
        <xdr:cNvPicPr preferRelativeResize="1">
          <a:picLocks noChangeAspect="1"/>
        </xdr:cNvPicPr>
      </xdr:nvPicPr>
      <xdr:blipFill>
        <a:blip r:embed="rId3"/>
        <a:stretch>
          <a:fillRect/>
        </a:stretch>
      </xdr:blipFill>
      <xdr:spPr>
        <a:xfrm>
          <a:off x="5334000" y="2457450"/>
          <a:ext cx="1200150" cy="219075"/>
        </a:xfrm>
        <a:prstGeom prst="rect">
          <a:avLst/>
        </a:prstGeom>
        <a:noFill/>
        <a:ln w="9525" cmpd="sng">
          <a:noFill/>
        </a:ln>
      </xdr:spPr>
    </xdr:pic>
    <xdr:clientData/>
  </xdr:twoCellAnchor>
  <xdr:twoCellAnchor editAs="oneCell">
    <xdr:from>
      <xdr:col>5</xdr:col>
      <xdr:colOff>0</xdr:colOff>
      <xdr:row>11</xdr:row>
      <xdr:rowOff>0</xdr:rowOff>
    </xdr:from>
    <xdr:to>
      <xdr:col>5</xdr:col>
      <xdr:colOff>1200150</xdr:colOff>
      <xdr:row>12</xdr:row>
      <xdr:rowOff>9525</xdr:rowOff>
    </xdr:to>
    <xdr:pic>
      <xdr:nvPicPr>
        <xdr:cNvPr id="13" name="ComboBox13"/>
        <xdr:cNvPicPr preferRelativeResize="1">
          <a:picLocks noChangeAspect="1"/>
        </xdr:cNvPicPr>
      </xdr:nvPicPr>
      <xdr:blipFill>
        <a:blip r:embed="rId3"/>
        <a:stretch>
          <a:fillRect/>
        </a:stretch>
      </xdr:blipFill>
      <xdr:spPr>
        <a:xfrm>
          <a:off x="5334000" y="2667000"/>
          <a:ext cx="1200150" cy="219075"/>
        </a:xfrm>
        <a:prstGeom prst="rect">
          <a:avLst/>
        </a:prstGeom>
        <a:noFill/>
        <a:ln w="9525" cmpd="sng">
          <a:noFill/>
        </a:ln>
      </xdr:spPr>
    </xdr:pic>
    <xdr:clientData/>
  </xdr:twoCellAnchor>
  <xdr:twoCellAnchor editAs="oneCell">
    <xdr:from>
      <xdr:col>5</xdr:col>
      <xdr:colOff>0</xdr:colOff>
      <xdr:row>12</xdr:row>
      <xdr:rowOff>0</xdr:rowOff>
    </xdr:from>
    <xdr:to>
      <xdr:col>5</xdr:col>
      <xdr:colOff>1200150</xdr:colOff>
      <xdr:row>13</xdr:row>
      <xdr:rowOff>9525</xdr:rowOff>
    </xdr:to>
    <xdr:pic>
      <xdr:nvPicPr>
        <xdr:cNvPr id="14" name="ComboBox14"/>
        <xdr:cNvPicPr preferRelativeResize="1">
          <a:picLocks noChangeAspect="1"/>
        </xdr:cNvPicPr>
      </xdr:nvPicPr>
      <xdr:blipFill>
        <a:blip r:embed="rId3"/>
        <a:stretch>
          <a:fillRect/>
        </a:stretch>
      </xdr:blipFill>
      <xdr:spPr>
        <a:xfrm>
          <a:off x="5334000" y="2876550"/>
          <a:ext cx="1200150" cy="219075"/>
        </a:xfrm>
        <a:prstGeom prst="rect">
          <a:avLst/>
        </a:prstGeom>
        <a:noFill/>
        <a:ln w="9525" cmpd="sng">
          <a:noFill/>
        </a:ln>
      </xdr:spPr>
    </xdr:pic>
    <xdr:clientData/>
  </xdr:twoCellAnchor>
  <xdr:twoCellAnchor editAs="oneCell">
    <xdr:from>
      <xdr:col>5</xdr:col>
      <xdr:colOff>0</xdr:colOff>
      <xdr:row>13</xdr:row>
      <xdr:rowOff>0</xdr:rowOff>
    </xdr:from>
    <xdr:to>
      <xdr:col>5</xdr:col>
      <xdr:colOff>1200150</xdr:colOff>
      <xdr:row>14</xdr:row>
      <xdr:rowOff>9525</xdr:rowOff>
    </xdr:to>
    <xdr:pic>
      <xdr:nvPicPr>
        <xdr:cNvPr id="15" name="ComboBox15"/>
        <xdr:cNvPicPr preferRelativeResize="1">
          <a:picLocks noChangeAspect="1"/>
        </xdr:cNvPicPr>
      </xdr:nvPicPr>
      <xdr:blipFill>
        <a:blip r:embed="rId3"/>
        <a:stretch>
          <a:fillRect/>
        </a:stretch>
      </xdr:blipFill>
      <xdr:spPr>
        <a:xfrm>
          <a:off x="5334000" y="3086100"/>
          <a:ext cx="1200150" cy="219075"/>
        </a:xfrm>
        <a:prstGeom prst="rect">
          <a:avLst/>
        </a:prstGeom>
        <a:noFill/>
        <a:ln w="9525" cmpd="sng">
          <a:noFill/>
        </a:ln>
      </xdr:spPr>
    </xdr:pic>
    <xdr:clientData/>
  </xdr:twoCellAnchor>
  <xdr:twoCellAnchor editAs="oneCell">
    <xdr:from>
      <xdr:col>5</xdr:col>
      <xdr:colOff>0</xdr:colOff>
      <xdr:row>14</xdr:row>
      <xdr:rowOff>0</xdr:rowOff>
    </xdr:from>
    <xdr:to>
      <xdr:col>5</xdr:col>
      <xdr:colOff>1200150</xdr:colOff>
      <xdr:row>15</xdr:row>
      <xdr:rowOff>9525</xdr:rowOff>
    </xdr:to>
    <xdr:pic>
      <xdr:nvPicPr>
        <xdr:cNvPr id="16" name="ComboBox16"/>
        <xdr:cNvPicPr preferRelativeResize="1">
          <a:picLocks noChangeAspect="1"/>
        </xdr:cNvPicPr>
      </xdr:nvPicPr>
      <xdr:blipFill>
        <a:blip r:embed="rId3"/>
        <a:stretch>
          <a:fillRect/>
        </a:stretch>
      </xdr:blipFill>
      <xdr:spPr>
        <a:xfrm>
          <a:off x="5334000" y="3295650"/>
          <a:ext cx="1200150" cy="219075"/>
        </a:xfrm>
        <a:prstGeom prst="rect">
          <a:avLst/>
        </a:prstGeom>
        <a:noFill/>
        <a:ln w="9525" cmpd="sng">
          <a:noFill/>
        </a:ln>
      </xdr:spPr>
    </xdr:pic>
    <xdr:clientData/>
  </xdr:twoCellAnchor>
  <xdr:twoCellAnchor editAs="oneCell">
    <xdr:from>
      <xdr:col>5</xdr:col>
      <xdr:colOff>0</xdr:colOff>
      <xdr:row>16</xdr:row>
      <xdr:rowOff>0</xdr:rowOff>
    </xdr:from>
    <xdr:to>
      <xdr:col>5</xdr:col>
      <xdr:colOff>1200150</xdr:colOff>
      <xdr:row>17</xdr:row>
      <xdr:rowOff>9525</xdr:rowOff>
    </xdr:to>
    <xdr:pic>
      <xdr:nvPicPr>
        <xdr:cNvPr id="17" name="ComboBox17"/>
        <xdr:cNvPicPr preferRelativeResize="1">
          <a:picLocks noChangeAspect="1"/>
        </xdr:cNvPicPr>
      </xdr:nvPicPr>
      <xdr:blipFill>
        <a:blip r:embed="rId3"/>
        <a:stretch>
          <a:fillRect/>
        </a:stretch>
      </xdr:blipFill>
      <xdr:spPr>
        <a:xfrm>
          <a:off x="5334000" y="3714750"/>
          <a:ext cx="1200150" cy="219075"/>
        </a:xfrm>
        <a:prstGeom prst="rect">
          <a:avLst/>
        </a:prstGeom>
        <a:noFill/>
        <a:ln w="9525" cmpd="sng">
          <a:noFill/>
        </a:ln>
      </xdr:spPr>
    </xdr:pic>
    <xdr:clientData/>
  </xdr:twoCellAnchor>
  <xdr:twoCellAnchor editAs="oneCell">
    <xdr:from>
      <xdr:col>5</xdr:col>
      <xdr:colOff>0</xdr:colOff>
      <xdr:row>17</xdr:row>
      <xdr:rowOff>0</xdr:rowOff>
    </xdr:from>
    <xdr:to>
      <xdr:col>5</xdr:col>
      <xdr:colOff>1200150</xdr:colOff>
      <xdr:row>18</xdr:row>
      <xdr:rowOff>9525</xdr:rowOff>
    </xdr:to>
    <xdr:pic>
      <xdr:nvPicPr>
        <xdr:cNvPr id="18" name="ComboBox18"/>
        <xdr:cNvPicPr preferRelativeResize="1">
          <a:picLocks noChangeAspect="1"/>
        </xdr:cNvPicPr>
      </xdr:nvPicPr>
      <xdr:blipFill>
        <a:blip r:embed="rId3"/>
        <a:stretch>
          <a:fillRect/>
        </a:stretch>
      </xdr:blipFill>
      <xdr:spPr>
        <a:xfrm>
          <a:off x="5334000" y="3924300"/>
          <a:ext cx="1200150" cy="219075"/>
        </a:xfrm>
        <a:prstGeom prst="rect">
          <a:avLst/>
        </a:prstGeom>
        <a:noFill/>
        <a:ln w="9525" cmpd="sng">
          <a:noFill/>
        </a:ln>
      </xdr:spPr>
    </xdr:pic>
    <xdr:clientData/>
  </xdr:twoCellAnchor>
  <xdr:twoCellAnchor editAs="oneCell">
    <xdr:from>
      <xdr:col>5</xdr:col>
      <xdr:colOff>0</xdr:colOff>
      <xdr:row>18</xdr:row>
      <xdr:rowOff>0</xdr:rowOff>
    </xdr:from>
    <xdr:to>
      <xdr:col>5</xdr:col>
      <xdr:colOff>1200150</xdr:colOff>
      <xdr:row>19</xdr:row>
      <xdr:rowOff>9525</xdr:rowOff>
    </xdr:to>
    <xdr:pic>
      <xdr:nvPicPr>
        <xdr:cNvPr id="19" name="ComboBox19"/>
        <xdr:cNvPicPr preferRelativeResize="1">
          <a:picLocks noChangeAspect="1"/>
        </xdr:cNvPicPr>
      </xdr:nvPicPr>
      <xdr:blipFill>
        <a:blip r:embed="rId3"/>
        <a:stretch>
          <a:fillRect/>
        </a:stretch>
      </xdr:blipFill>
      <xdr:spPr>
        <a:xfrm>
          <a:off x="5334000" y="4133850"/>
          <a:ext cx="1200150" cy="219075"/>
        </a:xfrm>
        <a:prstGeom prst="rect">
          <a:avLst/>
        </a:prstGeom>
        <a:noFill/>
        <a:ln w="9525" cmpd="sng">
          <a:noFill/>
        </a:ln>
      </xdr:spPr>
    </xdr:pic>
    <xdr:clientData/>
  </xdr:twoCellAnchor>
  <xdr:twoCellAnchor editAs="oneCell">
    <xdr:from>
      <xdr:col>5</xdr:col>
      <xdr:colOff>0</xdr:colOff>
      <xdr:row>19</xdr:row>
      <xdr:rowOff>0</xdr:rowOff>
    </xdr:from>
    <xdr:to>
      <xdr:col>5</xdr:col>
      <xdr:colOff>1200150</xdr:colOff>
      <xdr:row>20</xdr:row>
      <xdr:rowOff>9525</xdr:rowOff>
    </xdr:to>
    <xdr:pic>
      <xdr:nvPicPr>
        <xdr:cNvPr id="20" name="ComboBox20"/>
        <xdr:cNvPicPr preferRelativeResize="1">
          <a:picLocks noChangeAspect="1"/>
        </xdr:cNvPicPr>
      </xdr:nvPicPr>
      <xdr:blipFill>
        <a:blip r:embed="rId3"/>
        <a:stretch>
          <a:fillRect/>
        </a:stretch>
      </xdr:blipFill>
      <xdr:spPr>
        <a:xfrm>
          <a:off x="5334000" y="4343400"/>
          <a:ext cx="1200150" cy="219075"/>
        </a:xfrm>
        <a:prstGeom prst="rect">
          <a:avLst/>
        </a:prstGeom>
        <a:noFill/>
        <a:ln w="9525" cmpd="sng">
          <a:noFill/>
        </a:ln>
      </xdr:spPr>
    </xdr:pic>
    <xdr:clientData/>
  </xdr:twoCellAnchor>
  <xdr:twoCellAnchor editAs="oneCell">
    <xdr:from>
      <xdr:col>5</xdr:col>
      <xdr:colOff>0</xdr:colOff>
      <xdr:row>20</xdr:row>
      <xdr:rowOff>0</xdr:rowOff>
    </xdr:from>
    <xdr:to>
      <xdr:col>5</xdr:col>
      <xdr:colOff>1200150</xdr:colOff>
      <xdr:row>21</xdr:row>
      <xdr:rowOff>9525</xdr:rowOff>
    </xdr:to>
    <xdr:pic>
      <xdr:nvPicPr>
        <xdr:cNvPr id="21" name="ComboBox21"/>
        <xdr:cNvPicPr preferRelativeResize="1">
          <a:picLocks noChangeAspect="1"/>
        </xdr:cNvPicPr>
      </xdr:nvPicPr>
      <xdr:blipFill>
        <a:blip r:embed="rId3"/>
        <a:stretch>
          <a:fillRect/>
        </a:stretch>
      </xdr:blipFill>
      <xdr:spPr>
        <a:xfrm>
          <a:off x="5334000" y="4552950"/>
          <a:ext cx="1200150" cy="219075"/>
        </a:xfrm>
        <a:prstGeom prst="rect">
          <a:avLst/>
        </a:prstGeom>
        <a:noFill/>
        <a:ln w="9525" cmpd="sng">
          <a:noFill/>
        </a:ln>
      </xdr:spPr>
    </xdr:pic>
    <xdr:clientData/>
  </xdr:twoCellAnchor>
  <xdr:twoCellAnchor editAs="oneCell">
    <xdr:from>
      <xdr:col>5</xdr:col>
      <xdr:colOff>0</xdr:colOff>
      <xdr:row>21</xdr:row>
      <xdr:rowOff>0</xdr:rowOff>
    </xdr:from>
    <xdr:to>
      <xdr:col>5</xdr:col>
      <xdr:colOff>1200150</xdr:colOff>
      <xdr:row>22</xdr:row>
      <xdr:rowOff>9525</xdr:rowOff>
    </xdr:to>
    <xdr:pic>
      <xdr:nvPicPr>
        <xdr:cNvPr id="22" name="ComboBox22"/>
        <xdr:cNvPicPr preferRelativeResize="1">
          <a:picLocks noChangeAspect="1"/>
        </xdr:cNvPicPr>
      </xdr:nvPicPr>
      <xdr:blipFill>
        <a:blip r:embed="rId3"/>
        <a:stretch>
          <a:fillRect/>
        </a:stretch>
      </xdr:blipFill>
      <xdr:spPr>
        <a:xfrm>
          <a:off x="5334000" y="4762500"/>
          <a:ext cx="1200150" cy="219075"/>
        </a:xfrm>
        <a:prstGeom prst="rect">
          <a:avLst/>
        </a:prstGeom>
        <a:noFill/>
        <a:ln w="9525" cmpd="sng">
          <a:noFill/>
        </a:ln>
      </xdr:spPr>
    </xdr:pic>
    <xdr:clientData/>
  </xdr:twoCellAnchor>
  <xdr:twoCellAnchor editAs="oneCell">
    <xdr:from>
      <xdr:col>5</xdr:col>
      <xdr:colOff>0</xdr:colOff>
      <xdr:row>23</xdr:row>
      <xdr:rowOff>0</xdr:rowOff>
    </xdr:from>
    <xdr:to>
      <xdr:col>5</xdr:col>
      <xdr:colOff>1200150</xdr:colOff>
      <xdr:row>24</xdr:row>
      <xdr:rowOff>9525</xdr:rowOff>
    </xdr:to>
    <xdr:pic>
      <xdr:nvPicPr>
        <xdr:cNvPr id="23" name="ComboBox23"/>
        <xdr:cNvPicPr preferRelativeResize="1">
          <a:picLocks noChangeAspect="1"/>
        </xdr:cNvPicPr>
      </xdr:nvPicPr>
      <xdr:blipFill>
        <a:blip r:embed="rId3"/>
        <a:stretch>
          <a:fillRect/>
        </a:stretch>
      </xdr:blipFill>
      <xdr:spPr>
        <a:xfrm>
          <a:off x="5334000" y="5181600"/>
          <a:ext cx="1200150" cy="219075"/>
        </a:xfrm>
        <a:prstGeom prst="rect">
          <a:avLst/>
        </a:prstGeom>
        <a:noFill/>
        <a:ln w="9525" cmpd="sng">
          <a:noFill/>
        </a:ln>
      </xdr:spPr>
    </xdr:pic>
    <xdr:clientData/>
  </xdr:twoCellAnchor>
  <xdr:twoCellAnchor editAs="oneCell">
    <xdr:from>
      <xdr:col>5</xdr:col>
      <xdr:colOff>0</xdr:colOff>
      <xdr:row>24</xdr:row>
      <xdr:rowOff>0</xdr:rowOff>
    </xdr:from>
    <xdr:to>
      <xdr:col>5</xdr:col>
      <xdr:colOff>1200150</xdr:colOff>
      <xdr:row>25</xdr:row>
      <xdr:rowOff>9525</xdr:rowOff>
    </xdr:to>
    <xdr:pic>
      <xdr:nvPicPr>
        <xdr:cNvPr id="24" name="ComboBox24"/>
        <xdr:cNvPicPr preferRelativeResize="1">
          <a:picLocks noChangeAspect="1"/>
        </xdr:cNvPicPr>
      </xdr:nvPicPr>
      <xdr:blipFill>
        <a:blip r:embed="rId3"/>
        <a:stretch>
          <a:fillRect/>
        </a:stretch>
      </xdr:blipFill>
      <xdr:spPr>
        <a:xfrm>
          <a:off x="5334000" y="5391150"/>
          <a:ext cx="1200150" cy="219075"/>
        </a:xfrm>
        <a:prstGeom prst="rect">
          <a:avLst/>
        </a:prstGeom>
        <a:noFill/>
        <a:ln w="9525" cmpd="sng">
          <a:noFill/>
        </a:ln>
      </xdr:spPr>
    </xdr:pic>
    <xdr:clientData/>
  </xdr:twoCellAnchor>
  <xdr:twoCellAnchor editAs="oneCell">
    <xdr:from>
      <xdr:col>5</xdr:col>
      <xdr:colOff>0</xdr:colOff>
      <xdr:row>25</xdr:row>
      <xdr:rowOff>0</xdr:rowOff>
    </xdr:from>
    <xdr:to>
      <xdr:col>5</xdr:col>
      <xdr:colOff>1200150</xdr:colOff>
      <xdr:row>26</xdr:row>
      <xdr:rowOff>9525</xdr:rowOff>
    </xdr:to>
    <xdr:pic>
      <xdr:nvPicPr>
        <xdr:cNvPr id="25" name="ComboBox25"/>
        <xdr:cNvPicPr preferRelativeResize="1">
          <a:picLocks noChangeAspect="1"/>
        </xdr:cNvPicPr>
      </xdr:nvPicPr>
      <xdr:blipFill>
        <a:blip r:embed="rId3"/>
        <a:stretch>
          <a:fillRect/>
        </a:stretch>
      </xdr:blipFill>
      <xdr:spPr>
        <a:xfrm>
          <a:off x="5334000" y="5600700"/>
          <a:ext cx="1200150" cy="219075"/>
        </a:xfrm>
        <a:prstGeom prst="rect">
          <a:avLst/>
        </a:prstGeom>
        <a:noFill/>
        <a:ln w="9525" cmpd="sng">
          <a:noFill/>
        </a:ln>
      </xdr:spPr>
    </xdr:pic>
    <xdr:clientData/>
  </xdr:twoCellAnchor>
  <xdr:twoCellAnchor editAs="oneCell">
    <xdr:from>
      <xdr:col>5</xdr:col>
      <xdr:colOff>0</xdr:colOff>
      <xdr:row>26</xdr:row>
      <xdr:rowOff>0</xdr:rowOff>
    </xdr:from>
    <xdr:to>
      <xdr:col>5</xdr:col>
      <xdr:colOff>1200150</xdr:colOff>
      <xdr:row>27</xdr:row>
      <xdr:rowOff>9525</xdr:rowOff>
    </xdr:to>
    <xdr:pic>
      <xdr:nvPicPr>
        <xdr:cNvPr id="26" name="ComboBox26"/>
        <xdr:cNvPicPr preferRelativeResize="1">
          <a:picLocks noChangeAspect="1"/>
        </xdr:cNvPicPr>
      </xdr:nvPicPr>
      <xdr:blipFill>
        <a:blip r:embed="rId3"/>
        <a:stretch>
          <a:fillRect/>
        </a:stretch>
      </xdr:blipFill>
      <xdr:spPr>
        <a:xfrm>
          <a:off x="5334000" y="5810250"/>
          <a:ext cx="1200150" cy="219075"/>
        </a:xfrm>
        <a:prstGeom prst="rect">
          <a:avLst/>
        </a:prstGeom>
        <a:noFill/>
        <a:ln w="9525" cmpd="sng">
          <a:noFill/>
        </a:ln>
      </xdr:spPr>
    </xdr:pic>
    <xdr:clientData/>
  </xdr:twoCellAnchor>
  <xdr:twoCellAnchor editAs="oneCell">
    <xdr:from>
      <xdr:col>5</xdr:col>
      <xdr:colOff>0</xdr:colOff>
      <xdr:row>27</xdr:row>
      <xdr:rowOff>0</xdr:rowOff>
    </xdr:from>
    <xdr:to>
      <xdr:col>5</xdr:col>
      <xdr:colOff>1200150</xdr:colOff>
      <xdr:row>28</xdr:row>
      <xdr:rowOff>9525</xdr:rowOff>
    </xdr:to>
    <xdr:pic>
      <xdr:nvPicPr>
        <xdr:cNvPr id="27" name="ComboBox27"/>
        <xdr:cNvPicPr preferRelativeResize="1">
          <a:picLocks noChangeAspect="1"/>
        </xdr:cNvPicPr>
      </xdr:nvPicPr>
      <xdr:blipFill>
        <a:blip r:embed="rId3"/>
        <a:stretch>
          <a:fillRect/>
        </a:stretch>
      </xdr:blipFill>
      <xdr:spPr>
        <a:xfrm>
          <a:off x="5334000" y="6019800"/>
          <a:ext cx="1200150" cy="219075"/>
        </a:xfrm>
        <a:prstGeom prst="rect">
          <a:avLst/>
        </a:prstGeom>
        <a:noFill/>
        <a:ln w="9525" cmpd="sng">
          <a:noFill/>
        </a:ln>
      </xdr:spPr>
    </xdr:pic>
    <xdr:clientData/>
  </xdr:twoCellAnchor>
  <xdr:twoCellAnchor editAs="oneCell">
    <xdr:from>
      <xdr:col>5</xdr:col>
      <xdr:colOff>0</xdr:colOff>
      <xdr:row>28</xdr:row>
      <xdr:rowOff>0</xdr:rowOff>
    </xdr:from>
    <xdr:to>
      <xdr:col>5</xdr:col>
      <xdr:colOff>1200150</xdr:colOff>
      <xdr:row>29</xdr:row>
      <xdr:rowOff>9525</xdr:rowOff>
    </xdr:to>
    <xdr:pic>
      <xdr:nvPicPr>
        <xdr:cNvPr id="28" name="ComboBox28"/>
        <xdr:cNvPicPr preferRelativeResize="1">
          <a:picLocks noChangeAspect="1"/>
        </xdr:cNvPicPr>
      </xdr:nvPicPr>
      <xdr:blipFill>
        <a:blip r:embed="rId3"/>
        <a:stretch>
          <a:fillRect/>
        </a:stretch>
      </xdr:blipFill>
      <xdr:spPr>
        <a:xfrm>
          <a:off x="5334000" y="6229350"/>
          <a:ext cx="1200150"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533400</xdr:colOff>
      <xdr:row>2</xdr:row>
      <xdr:rowOff>0</xdr:rowOff>
    </xdr:from>
    <xdr:to>
      <xdr:col>4</xdr:col>
      <xdr:colOff>1390650</xdr:colOff>
      <xdr:row>3</xdr:row>
      <xdr:rowOff>19050</xdr:rowOff>
    </xdr:to>
    <xdr:pic>
      <xdr:nvPicPr>
        <xdr:cNvPr id="1" name="ComboBox1"/>
        <xdr:cNvPicPr preferRelativeResize="1">
          <a:picLocks noChangeAspect="1"/>
        </xdr:cNvPicPr>
      </xdr:nvPicPr>
      <xdr:blipFill>
        <a:blip r:embed="rId1"/>
        <a:stretch>
          <a:fillRect/>
        </a:stretch>
      </xdr:blipFill>
      <xdr:spPr>
        <a:xfrm>
          <a:off x="2895600" y="781050"/>
          <a:ext cx="1400175" cy="228600"/>
        </a:xfrm>
        <a:prstGeom prst="rect">
          <a:avLst/>
        </a:prstGeom>
        <a:noFill/>
        <a:ln w="9525" cmpd="sng">
          <a:noFill/>
        </a:ln>
      </xdr:spPr>
    </xdr:pic>
    <xdr:clientData/>
  </xdr:twoCellAnchor>
  <xdr:twoCellAnchor editAs="oneCell">
    <xdr:from>
      <xdr:col>4</xdr:col>
      <xdr:colOff>1381125</xdr:colOff>
      <xdr:row>2</xdr:row>
      <xdr:rowOff>0</xdr:rowOff>
    </xdr:from>
    <xdr:to>
      <xdr:col>5</xdr:col>
      <xdr:colOff>1171575</xdr:colOff>
      <xdr:row>3</xdr:row>
      <xdr:rowOff>9525</xdr:rowOff>
    </xdr:to>
    <xdr:pic>
      <xdr:nvPicPr>
        <xdr:cNvPr id="2" name="ComboBox2"/>
        <xdr:cNvPicPr preferRelativeResize="1">
          <a:picLocks noChangeAspect="1"/>
        </xdr:cNvPicPr>
      </xdr:nvPicPr>
      <xdr:blipFill>
        <a:blip r:embed="rId2"/>
        <a:stretch>
          <a:fillRect/>
        </a:stretch>
      </xdr:blipFill>
      <xdr:spPr>
        <a:xfrm>
          <a:off x="4286250" y="781050"/>
          <a:ext cx="1200150" cy="219075"/>
        </a:xfrm>
        <a:prstGeom prst="rect">
          <a:avLst/>
        </a:prstGeom>
        <a:noFill/>
        <a:ln w="9525" cmpd="sng">
          <a:noFill/>
        </a:ln>
      </xdr:spPr>
    </xdr:pic>
    <xdr:clientData/>
  </xdr:twoCellAnchor>
  <xdr:twoCellAnchor editAs="oneCell">
    <xdr:from>
      <xdr:col>4</xdr:col>
      <xdr:colOff>1381125</xdr:colOff>
      <xdr:row>2</xdr:row>
      <xdr:rowOff>200025</xdr:rowOff>
    </xdr:from>
    <xdr:to>
      <xdr:col>5</xdr:col>
      <xdr:colOff>1171575</xdr:colOff>
      <xdr:row>4</xdr:row>
      <xdr:rowOff>0</xdr:rowOff>
    </xdr:to>
    <xdr:pic>
      <xdr:nvPicPr>
        <xdr:cNvPr id="3" name="ComboBox3"/>
        <xdr:cNvPicPr preferRelativeResize="1">
          <a:picLocks noChangeAspect="1"/>
        </xdr:cNvPicPr>
      </xdr:nvPicPr>
      <xdr:blipFill>
        <a:blip r:embed="rId3"/>
        <a:stretch>
          <a:fillRect/>
        </a:stretch>
      </xdr:blipFill>
      <xdr:spPr>
        <a:xfrm>
          <a:off x="4286250" y="981075"/>
          <a:ext cx="1200150" cy="219075"/>
        </a:xfrm>
        <a:prstGeom prst="rect">
          <a:avLst/>
        </a:prstGeom>
        <a:noFill/>
        <a:ln w="9525" cmpd="sng">
          <a:noFill/>
        </a:ln>
      </xdr:spPr>
    </xdr:pic>
    <xdr:clientData/>
  </xdr:twoCellAnchor>
  <xdr:twoCellAnchor editAs="oneCell">
    <xdr:from>
      <xdr:col>4</xdr:col>
      <xdr:colOff>1381125</xdr:colOff>
      <xdr:row>4</xdr:row>
      <xdr:rowOff>0</xdr:rowOff>
    </xdr:from>
    <xdr:to>
      <xdr:col>5</xdr:col>
      <xdr:colOff>1171575</xdr:colOff>
      <xdr:row>5</xdr:row>
      <xdr:rowOff>9525</xdr:rowOff>
    </xdr:to>
    <xdr:pic>
      <xdr:nvPicPr>
        <xdr:cNvPr id="4" name="ComboBox4"/>
        <xdr:cNvPicPr preferRelativeResize="1">
          <a:picLocks noChangeAspect="1"/>
        </xdr:cNvPicPr>
      </xdr:nvPicPr>
      <xdr:blipFill>
        <a:blip r:embed="rId3"/>
        <a:stretch>
          <a:fillRect/>
        </a:stretch>
      </xdr:blipFill>
      <xdr:spPr>
        <a:xfrm>
          <a:off x="4286250" y="1200150"/>
          <a:ext cx="1200150" cy="219075"/>
        </a:xfrm>
        <a:prstGeom prst="rect">
          <a:avLst/>
        </a:prstGeom>
        <a:noFill/>
        <a:ln w="9525" cmpd="sng">
          <a:noFill/>
        </a:ln>
      </xdr:spPr>
    </xdr:pic>
    <xdr:clientData/>
  </xdr:twoCellAnchor>
  <xdr:twoCellAnchor editAs="oneCell">
    <xdr:from>
      <xdr:col>4</xdr:col>
      <xdr:colOff>1381125</xdr:colOff>
      <xdr:row>5</xdr:row>
      <xdr:rowOff>0</xdr:rowOff>
    </xdr:from>
    <xdr:to>
      <xdr:col>5</xdr:col>
      <xdr:colOff>1171575</xdr:colOff>
      <xdr:row>6</xdr:row>
      <xdr:rowOff>9525</xdr:rowOff>
    </xdr:to>
    <xdr:pic>
      <xdr:nvPicPr>
        <xdr:cNvPr id="5" name="ComboBox5"/>
        <xdr:cNvPicPr preferRelativeResize="1">
          <a:picLocks noChangeAspect="1"/>
        </xdr:cNvPicPr>
      </xdr:nvPicPr>
      <xdr:blipFill>
        <a:blip r:embed="rId3"/>
        <a:stretch>
          <a:fillRect/>
        </a:stretch>
      </xdr:blipFill>
      <xdr:spPr>
        <a:xfrm>
          <a:off x="4286250" y="1409700"/>
          <a:ext cx="1200150" cy="219075"/>
        </a:xfrm>
        <a:prstGeom prst="rect">
          <a:avLst/>
        </a:prstGeom>
        <a:noFill/>
        <a:ln w="9525" cmpd="sng">
          <a:noFill/>
        </a:ln>
      </xdr:spPr>
    </xdr:pic>
    <xdr:clientData/>
  </xdr:twoCellAnchor>
  <xdr:twoCellAnchor editAs="oneCell">
    <xdr:from>
      <xdr:col>4</xdr:col>
      <xdr:colOff>1381125</xdr:colOff>
      <xdr:row>6</xdr:row>
      <xdr:rowOff>0</xdr:rowOff>
    </xdr:from>
    <xdr:to>
      <xdr:col>5</xdr:col>
      <xdr:colOff>1171575</xdr:colOff>
      <xdr:row>7</xdr:row>
      <xdr:rowOff>9525</xdr:rowOff>
    </xdr:to>
    <xdr:pic>
      <xdr:nvPicPr>
        <xdr:cNvPr id="6" name="ComboBox6"/>
        <xdr:cNvPicPr preferRelativeResize="1">
          <a:picLocks noChangeAspect="1"/>
        </xdr:cNvPicPr>
      </xdr:nvPicPr>
      <xdr:blipFill>
        <a:blip r:embed="rId3"/>
        <a:stretch>
          <a:fillRect/>
        </a:stretch>
      </xdr:blipFill>
      <xdr:spPr>
        <a:xfrm>
          <a:off x="4286250" y="1619250"/>
          <a:ext cx="1200150" cy="219075"/>
        </a:xfrm>
        <a:prstGeom prst="rect">
          <a:avLst/>
        </a:prstGeom>
        <a:noFill/>
        <a:ln w="9525" cmpd="sng">
          <a:noFill/>
        </a:ln>
      </xdr:spPr>
    </xdr:pic>
    <xdr:clientData/>
  </xdr:twoCellAnchor>
  <xdr:twoCellAnchor editAs="oneCell">
    <xdr:from>
      <xdr:col>4</xdr:col>
      <xdr:colOff>1381125</xdr:colOff>
      <xdr:row>7</xdr:row>
      <xdr:rowOff>0</xdr:rowOff>
    </xdr:from>
    <xdr:to>
      <xdr:col>5</xdr:col>
      <xdr:colOff>1171575</xdr:colOff>
      <xdr:row>8</xdr:row>
      <xdr:rowOff>9525</xdr:rowOff>
    </xdr:to>
    <xdr:pic>
      <xdr:nvPicPr>
        <xdr:cNvPr id="7" name="ComboBox7"/>
        <xdr:cNvPicPr preferRelativeResize="1">
          <a:picLocks noChangeAspect="1"/>
        </xdr:cNvPicPr>
      </xdr:nvPicPr>
      <xdr:blipFill>
        <a:blip r:embed="rId3"/>
        <a:stretch>
          <a:fillRect/>
        </a:stretch>
      </xdr:blipFill>
      <xdr:spPr>
        <a:xfrm>
          <a:off x="4286250" y="1828800"/>
          <a:ext cx="1200150" cy="219075"/>
        </a:xfrm>
        <a:prstGeom prst="rect">
          <a:avLst/>
        </a:prstGeom>
        <a:noFill/>
        <a:ln w="9525" cmpd="sng">
          <a:noFill/>
        </a:ln>
      </xdr:spPr>
    </xdr:pic>
    <xdr:clientData/>
  </xdr:twoCellAnchor>
  <xdr:twoCellAnchor editAs="oneCell">
    <xdr:from>
      <xdr:col>3</xdr:col>
      <xdr:colOff>514350</xdr:colOff>
      <xdr:row>9</xdr:row>
      <xdr:rowOff>19050</xdr:rowOff>
    </xdr:from>
    <xdr:to>
      <xdr:col>4</xdr:col>
      <xdr:colOff>1371600</xdr:colOff>
      <xdr:row>10</xdr:row>
      <xdr:rowOff>38100</xdr:rowOff>
    </xdr:to>
    <xdr:pic>
      <xdr:nvPicPr>
        <xdr:cNvPr id="8" name="ComboBox8"/>
        <xdr:cNvPicPr preferRelativeResize="1">
          <a:picLocks noChangeAspect="1"/>
        </xdr:cNvPicPr>
      </xdr:nvPicPr>
      <xdr:blipFill>
        <a:blip r:embed="rId4"/>
        <a:stretch>
          <a:fillRect/>
        </a:stretch>
      </xdr:blipFill>
      <xdr:spPr>
        <a:xfrm>
          <a:off x="2876550" y="2266950"/>
          <a:ext cx="1400175" cy="228600"/>
        </a:xfrm>
        <a:prstGeom prst="rect">
          <a:avLst/>
        </a:prstGeom>
        <a:noFill/>
        <a:ln w="9525" cmpd="sng">
          <a:noFill/>
        </a:ln>
      </xdr:spPr>
    </xdr:pic>
    <xdr:clientData/>
  </xdr:twoCellAnchor>
  <xdr:twoCellAnchor editAs="oneCell">
    <xdr:from>
      <xdr:col>3</xdr:col>
      <xdr:colOff>514350</xdr:colOff>
      <xdr:row>16</xdr:row>
      <xdr:rowOff>38100</xdr:rowOff>
    </xdr:from>
    <xdr:to>
      <xdr:col>4</xdr:col>
      <xdr:colOff>1371600</xdr:colOff>
      <xdr:row>17</xdr:row>
      <xdr:rowOff>57150</xdr:rowOff>
    </xdr:to>
    <xdr:pic>
      <xdr:nvPicPr>
        <xdr:cNvPr id="9" name="ComboBox9"/>
        <xdr:cNvPicPr preferRelativeResize="1">
          <a:picLocks noChangeAspect="1"/>
        </xdr:cNvPicPr>
      </xdr:nvPicPr>
      <xdr:blipFill>
        <a:blip r:embed="rId4"/>
        <a:stretch>
          <a:fillRect/>
        </a:stretch>
      </xdr:blipFill>
      <xdr:spPr>
        <a:xfrm>
          <a:off x="2876550" y="3752850"/>
          <a:ext cx="1400175" cy="228600"/>
        </a:xfrm>
        <a:prstGeom prst="rect">
          <a:avLst/>
        </a:prstGeom>
        <a:noFill/>
        <a:ln w="9525" cmpd="sng">
          <a:noFill/>
        </a:ln>
      </xdr:spPr>
    </xdr:pic>
    <xdr:clientData/>
  </xdr:twoCellAnchor>
  <xdr:twoCellAnchor editAs="oneCell">
    <xdr:from>
      <xdr:col>3</xdr:col>
      <xdr:colOff>523875</xdr:colOff>
      <xdr:row>23</xdr:row>
      <xdr:rowOff>38100</xdr:rowOff>
    </xdr:from>
    <xdr:to>
      <xdr:col>4</xdr:col>
      <xdr:colOff>1381125</xdr:colOff>
      <xdr:row>24</xdr:row>
      <xdr:rowOff>57150</xdr:rowOff>
    </xdr:to>
    <xdr:pic>
      <xdr:nvPicPr>
        <xdr:cNvPr id="10" name="ComboBox10"/>
        <xdr:cNvPicPr preferRelativeResize="1">
          <a:picLocks noChangeAspect="1"/>
        </xdr:cNvPicPr>
      </xdr:nvPicPr>
      <xdr:blipFill>
        <a:blip r:embed="rId4"/>
        <a:stretch>
          <a:fillRect/>
        </a:stretch>
      </xdr:blipFill>
      <xdr:spPr>
        <a:xfrm>
          <a:off x="2886075" y="5219700"/>
          <a:ext cx="1400175" cy="228600"/>
        </a:xfrm>
        <a:prstGeom prst="rect">
          <a:avLst/>
        </a:prstGeom>
        <a:noFill/>
        <a:ln w="9525" cmpd="sng">
          <a:noFill/>
        </a:ln>
      </xdr:spPr>
    </xdr:pic>
    <xdr:clientData/>
  </xdr:twoCellAnchor>
  <xdr:twoCellAnchor editAs="oneCell">
    <xdr:from>
      <xdr:col>4</xdr:col>
      <xdr:colOff>1381125</xdr:colOff>
      <xdr:row>9</xdr:row>
      <xdr:rowOff>9525</xdr:rowOff>
    </xdr:from>
    <xdr:to>
      <xdr:col>5</xdr:col>
      <xdr:colOff>1171575</xdr:colOff>
      <xdr:row>10</xdr:row>
      <xdr:rowOff>19050</xdr:rowOff>
    </xdr:to>
    <xdr:pic>
      <xdr:nvPicPr>
        <xdr:cNvPr id="11" name="ComboBox11"/>
        <xdr:cNvPicPr preferRelativeResize="1">
          <a:picLocks noChangeAspect="1"/>
        </xdr:cNvPicPr>
      </xdr:nvPicPr>
      <xdr:blipFill>
        <a:blip r:embed="rId3"/>
        <a:stretch>
          <a:fillRect/>
        </a:stretch>
      </xdr:blipFill>
      <xdr:spPr>
        <a:xfrm>
          <a:off x="4286250" y="2257425"/>
          <a:ext cx="1200150" cy="219075"/>
        </a:xfrm>
        <a:prstGeom prst="rect">
          <a:avLst/>
        </a:prstGeom>
        <a:noFill/>
        <a:ln w="9525" cmpd="sng">
          <a:noFill/>
        </a:ln>
      </xdr:spPr>
    </xdr:pic>
    <xdr:clientData/>
  </xdr:twoCellAnchor>
  <xdr:twoCellAnchor editAs="oneCell">
    <xdr:from>
      <xdr:col>4</xdr:col>
      <xdr:colOff>1381125</xdr:colOff>
      <xdr:row>10</xdr:row>
      <xdr:rowOff>9525</xdr:rowOff>
    </xdr:from>
    <xdr:to>
      <xdr:col>5</xdr:col>
      <xdr:colOff>1171575</xdr:colOff>
      <xdr:row>11</xdr:row>
      <xdr:rowOff>19050</xdr:rowOff>
    </xdr:to>
    <xdr:pic>
      <xdr:nvPicPr>
        <xdr:cNvPr id="12" name="ComboBox12"/>
        <xdr:cNvPicPr preferRelativeResize="1">
          <a:picLocks noChangeAspect="1"/>
        </xdr:cNvPicPr>
      </xdr:nvPicPr>
      <xdr:blipFill>
        <a:blip r:embed="rId3"/>
        <a:stretch>
          <a:fillRect/>
        </a:stretch>
      </xdr:blipFill>
      <xdr:spPr>
        <a:xfrm>
          <a:off x="4286250" y="2466975"/>
          <a:ext cx="1200150" cy="219075"/>
        </a:xfrm>
        <a:prstGeom prst="rect">
          <a:avLst/>
        </a:prstGeom>
        <a:noFill/>
        <a:ln w="9525" cmpd="sng">
          <a:noFill/>
        </a:ln>
      </xdr:spPr>
    </xdr:pic>
    <xdr:clientData/>
  </xdr:twoCellAnchor>
  <xdr:twoCellAnchor editAs="oneCell">
    <xdr:from>
      <xdr:col>4</xdr:col>
      <xdr:colOff>1381125</xdr:colOff>
      <xdr:row>11</xdr:row>
      <xdr:rowOff>9525</xdr:rowOff>
    </xdr:from>
    <xdr:to>
      <xdr:col>5</xdr:col>
      <xdr:colOff>1171575</xdr:colOff>
      <xdr:row>12</xdr:row>
      <xdr:rowOff>19050</xdr:rowOff>
    </xdr:to>
    <xdr:pic>
      <xdr:nvPicPr>
        <xdr:cNvPr id="13" name="ComboBox13"/>
        <xdr:cNvPicPr preferRelativeResize="1">
          <a:picLocks noChangeAspect="1"/>
        </xdr:cNvPicPr>
      </xdr:nvPicPr>
      <xdr:blipFill>
        <a:blip r:embed="rId3"/>
        <a:stretch>
          <a:fillRect/>
        </a:stretch>
      </xdr:blipFill>
      <xdr:spPr>
        <a:xfrm>
          <a:off x="4286250" y="2676525"/>
          <a:ext cx="1200150" cy="219075"/>
        </a:xfrm>
        <a:prstGeom prst="rect">
          <a:avLst/>
        </a:prstGeom>
        <a:noFill/>
        <a:ln w="9525" cmpd="sng">
          <a:noFill/>
        </a:ln>
      </xdr:spPr>
    </xdr:pic>
    <xdr:clientData/>
  </xdr:twoCellAnchor>
  <xdr:twoCellAnchor editAs="oneCell">
    <xdr:from>
      <xdr:col>4</xdr:col>
      <xdr:colOff>1381125</xdr:colOff>
      <xdr:row>12</xdr:row>
      <xdr:rowOff>19050</xdr:rowOff>
    </xdr:from>
    <xdr:to>
      <xdr:col>5</xdr:col>
      <xdr:colOff>1171575</xdr:colOff>
      <xdr:row>13</xdr:row>
      <xdr:rowOff>28575</xdr:rowOff>
    </xdr:to>
    <xdr:pic>
      <xdr:nvPicPr>
        <xdr:cNvPr id="14" name="ComboBox14"/>
        <xdr:cNvPicPr preferRelativeResize="1">
          <a:picLocks noChangeAspect="1"/>
        </xdr:cNvPicPr>
      </xdr:nvPicPr>
      <xdr:blipFill>
        <a:blip r:embed="rId3"/>
        <a:stretch>
          <a:fillRect/>
        </a:stretch>
      </xdr:blipFill>
      <xdr:spPr>
        <a:xfrm>
          <a:off x="4286250" y="2895600"/>
          <a:ext cx="1200150" cy="219075"/>
        </a:xfrm>
        <a:prstGeom prst="rect">
          <a:avLst/>
        </a:prstGeom>
        <a:noFill/>
        <a:ln w="9525" cmpd="sng">
          <a:noFill/>
        </a:ln>
      </xdr:spPr>
    </xdr:pic>
    <xdr:clientData/>
  </xdr:twoCellAnchor>
  <xdr:twoCellAnchor editAs="oneCell">
    <xdr:from>
      <xdr:col>4</xdr:col>
      <xdr:colOff>1381125</xdr:colOff>
      <xdr:row>13</xdr:row>
      <xdr:rowOff>19050</xdr:rowOff>
    </xdr:from>
    <xdr:to>
      <xdr:col>5</xdr:col>
      <xdr:colOff>1171575</xdr:colOff>
      <xdr:row>14</xdr:row>
      <xdr:rowOff>28575</xdr:rowOff>
    </xdr:to>
    <xdr:pic>
      <xdr:nvPicPr>
        <xdr:cNvPr id="15" name="ComboBox15"/>
        <xdr:cNvPicPr preferRelativeResize="1">
          <a:picLocks noChangeAspect="1"/>
        </xdr:cNvPicPr>
      </xdr:nvPicPr>
      <xdr:blipFill>
        <a:blip r:embed="rId3"/>
        <a:stretch>
          <a:fillRect/>
        </a:stretch>
      </xdr:blipFill>
      <xdr:spPr>
        <a:xfrm>
          <a:off x="4286250" y="3105150"/>
          <a:ext cx="1200150" cy="219075"/>
        </a:xfrm>
        <a:prstGeom prst="rect">
          <a:avLst/>
        </a:prstGeom>
        <a:noFill/>
        <a:ln w="9525" cmpd="sng">
          <a:noFill/>
        </a:ln>
      </xdr:spPr>
    </xdr:pic>
    <xdr:clientData/>
  </xdr:twoCellAnchor>
  <xdr:twoCellAnchor editAs="oneCell">
    <xdr:from>
      <xdr:col>4</xdr:col>
      <xdr:colOff>1381125</xdr:colOff>
      <xdr:row>14</xdr:row>
      <xdr:rowOff>19050</xdr:rowOff>
    </xdr:from>
    <xdr:to>
      <xdr:col>5</xdr:col>
      <xdr:colOff>1171575</xdr:colOff>
      <xdr:row>15</xdr:row>
      <xdr:rowOff>28575</xdr:rowOff>
    </xdr:to>
    <xdr:pic>
      <xdr:nvPicPr>
        <xdr:cNvPr id="16" name="ComboBox16"/>
        <xdr:cNvPicPr preferRelativeResize="1">
          <a:picLocks noChangeAspect="1"/>
        </xdr:cNvPicPr>
      </xdr:nvPicPr>
      <xdr:blipFill>
        <a:blip r:embed="rId3"/>
        <a:stretch>
          <a:fillRect/>
        </a:stretch>
      </xdr:blipFill>
      <xdr:spPr>
        <a:xfrm>
          <a:off x="4286250" y="3314700"/>
          <a:ext cx="1200150" cy="219075"/>
        </a:xfrm>
        <a:prstGeom prst="rect">
          <a:avLst/>
        </a:prstGeom>
        <a:noFill/>
        <a:ln w="9525" cmpd="sng">
          <a:noFill/>
        </a:ln>
      </xdr:spPr>
    </xdr:pic>
    <xdr:clientData/>
  </xdr:twoCellAnchor>
  <xdr:twoCellAnchor editAs="oneCell">
    <xdr:from>
      <xdr:col>4</xdr:col>
      <xdr:colOff>1381125</xdr:colOff>
      <xdr:row>16</xdr:row>
      <xdr:rowOff>19050</xdr:rowOff>
    </xdr:from>
    <xdr:to>
      <xdr:col>5</xdr:col>
      <xdr:colOff>1171575</xdr:colOff>
      <xdr:row>17</xdr:row>
      <xdr:rowOff>28575</xdr:rowOff>
    </xdr:to>
    <xdr:pic>
      <xdr:nvPicPr>
        <xdr:cNvPr id="17" name="ComboBox17"/>
        <xdr:cNvPicPr preferRelativeResize="1">
          <a:picLocks noChangeAspect="1"/>
        </xdr:cNvPicPr>
      </xdr:nvPicPr>
      <xdr:blipFill>
        <a:blip r:embed="rId3"/>
        <a:stretch>
          <a:fillRect/>
        </a:stretch>
      </xdr:blipFill>
      <xdr:spPr>
        <a:xfrm>
          <a:off x="4286250" y="3733800"/>
          <a:ext cx="1200150" cy="219075"/>
        </a:xfrm>
        <a:prstGeom prst="rect">
          <a:avLst/>
        </a:prstGeom>
        <a:noFill/>
        <a:ln w="9525" cmpd="sng">
          <a:noFill/>
        </a:ln>
      </xdr:spPr>
    </xdr:pic>
    <xdr:clientData/>
  </xdr:twoCellAnchor>
  <xdr:twoCellAnchor editAs="oneCell">
    <xdr:from>
      <xdr:col>4</xdr:col>
      <xdr:colOff>1381125</xdr:colOff>
      <xdr:row>17</xdr:row>
      <xdr:rowOff>28575</xdr:rowOff>
    </xdr:from>
    <xdr:to>
      <xdr:col>5</xdr:col>
      <xdr:colOff>1171575</xdr:colOff>
      <xdr:row>18</xdr:row>
      <xdr:rowOff>38100</xdr:rowOff>
    </xdr:to>
    <xdr:pic>
      <xdr:nvPicPr>
        <xdr:cNvPr id="18" name="ComboBox18"/>
        <xdr:cNvPicPr preferRelativeResize="1">
          <a:picLocks noChangeAspect="1"/>
        </xdr:cNvPicPr>
      </xdr:nvPicPr>
      <xdr:blipFill>
        <a:blip r:embed="rId3"/>
        <a:stretch>
          <a:fillRect/>
        </a:stretch>
      </xdr:blipFill>
      <xdr:spPr>
        <a:xfrm>
          <a:off x="4286250" y="3952875"/>
          <a:ext cx="1200150" cy="219075"/>
        </a:xfrm>
        <a:prstGeom prst="rect">
          <a:avLst/>
        </a:prstGeom>
        <a:noFill/>
        <a:ln w="9525" cmpd="sng">
          <a:noFill/>
        </a:ln>
      </xdr:spPr>
    </xdr:pic>
    <xdr:clientData/>
  </xdr:twoCellAnchor>
  <xdr:twoCellAnchor editAs="oneCell">
    <xdr:from>
      <xdr:col>4</xdr:col>
      <xdr:colOff>1381125</xdr:colOff>
      <xdr:row>18</xdr:row>
      <xdr:rowOff>28575</xdr:rowOff>
    </xdr:from>
    <xdr:to>
      <xdr:col>5</xdr:col>
      <xdr:colOff>1171575</xdr:colOff>
      <xdr:row>19</xdr:row>
      <xdr:rowOff>38100</xdr:rowOff>
    </xdr:to>
    <xdr:pic>
      <xdr:nvPicPr>
        <xdr:cNvPr id="19" name="ComboBox19"/>
        <xdr:cNvPicPr preferRelativeResize="1">
          <a:picLocks noChangeAspect="1"/>
        </xdr:cNvPicPr>
      </xdr:nvPicPr>
      <xdr:blipFill>
        <a:blip r:embed="rId3"/>
        <a:stretch>
          <a:fillRect/>
        </a:stretch>
      </xdr:blipFill>
      <xdr:spPr>
        <a:xfrm>
          <a:off x="4286250" y="4162425"/>
          <a:ext cx="1200150" cy="219075"/>
        </a:xfrm>
        <a:prstGeom prst="rect">
          <a:avLst/>
        </a:prstGeom>
        <a:noFill/>
        <a:ln w="9525" cmpd="sng">
          <a:noFill/>
        </a:ln>
      </xdr:spPr>
    </xdr:pic>
    <xdr:clientData/>
  </xdr:twoCellAnchor>
  <xdr:twoCellAnchor editAs="oneCell">
    <xdr:from>
      <xdr:col>4</xdr:col>
      <xdr:colOff>1381125</xdr:colOff>
      <xdr:row>19</xdr:row>
      <xdr:rowOff>28575</xdr:rowOff>
    </xdr:from>
    <xdr:to>
      <xdr:col>5</xdr:col>
      <xdr:colOff>1171575</xdr:colOff>
      <xdr:row>20</xdr:row>
      <xdr:rowOff>38100</xdr:rowOff>
    </xdr:to>
    <xdr:pic>
      <xdr:nvPicPr>
        <xdr:cNvPr id="20" name="ComboBox20"/>
        <xdr:cNvPicPr preferRelativeResize="1">
          <a:picLocks noChangeAspect="1"/>
        </xdr:cNvPicPr>
      </xdr:nvPicPr>
      <xdr:blipFill>
        <a:blip r:embed="rId3"/>
        <a:stretch>
          <a:fillRect/>
        </a:stretch>
      </xdr:blipFill>
      <xdr:spPr>
        <a:xfrm>
          <a:off x="4286250" y="4371975"/>
          <a:ext cx="1200150" cy="219075"/>
        </a:xfrm>
        <a:prstGeom prst="rect">
          <a:avLst/>
        </a:prstGeom>
        <a:noFill/>
        <a:ln w="9525" cmpd="sng">
          <a:noFill/>
        </a:ln>
      </xdr:spPr>
    </xdr:pic>
    <xdr:clientData/>
  </xdr:twoCellAnchor>
  <xdr:twoCellAnchor editAs="oneCell">
    <xdr:from>
      <xdr:col>4</xdr:col>
      <xdr:colOff>1381125</xdr:colOff>
      <xdr:row>20</xdr:row>
      <xdr:rowOff>28575</xdr:rowOff>
    </xdr:from>
    <xdr:to>
      <xdr:col>5</xdr:col>
      <xdr:colOff>1171575</xdr:colOff>
      <xdr:row>21</xdr:row>
      <xdr:rowOff>38100</xdr:rowOff>
    </xdr:to>
    <xdr:pic>
      <xdr:nvPicPr>
        <xdr:cNvPr id="21" name="ComboBox21"/>
        <xdr:cNvPicPr preferRelativeResize="1">
          <a:picLocks noChangeAspect="1"/>
        </xdr:cNvPicPr>
      </xdr:nvPicPr>
      <xdr:blipFill>
        <a:blip r:embed="rId3"/>
        <a:stretch>
          <a:fillRect/>
        </a:stretch>
      </xdr:blipFill>
      <xdr:spPr>
        <a:xfrm>
          <a:off x="4286250" y="4581525"/>
          <a:ext cx="1200150" cy="219075"/>
        </a:xfrm>
        <a:prstGeom prst="rect">
          <a:avLst/>
        </a:prstGeom>
        <a:noFill/>
        <a:ln w="9525" cmpd="sng">
          <a:noFill/>
        </a:ln>
      </xdr:spPr>
    </xdr:pic>
    <xdr:clientData/>
  </xdr:twoCellAnchor>
  <xdr:twoCellAnchor editAs="oneCell">
    <xdr:from>
      <xdr:col>4</xdr:col>
      <xdr:colOff>1381125</xdr:colOff>
      <xdr:row>21</xdr:row>
      <xdr:rowOff>38100</xdr:rowOff>
    </xdr:from>
    <xdr:to>
      <xdr:col>5</xdr:col>
      <xdr:colOff>1171575</xdr:colOff>
      <xdr:row>22</xdr:row>
      <xdr:rowOff>47625</xdr:rowOff>
    </xdr:to>
    <xdr:pic>
      <xdr:nvPicPr>
        <xdr:cNvPr id="22" name="ComboBox22"/>
        <xdr:cNvPicPr preferRelativeResize="1">
          <a:picLocks noChangeAspect="1"/>
        </xdr:cNvPicPr>
      </xdr:nvPicPr>
      <xdr:blipFill>
        <a:blip r:embed="rId3"/>
        <a:stretch>
          <a:fillRect/>
        </a:stretch>
      </xdr:blipFill>
      <xdr:spPr>
        <a:xfrm>
          <a:off x="4286250" y="4800600"/>
          <a:ext cx="1200150" cy="219075"/>
        </a:xfrm>
        <a:prstGeom prst="rect">
          <a:avLst/>
        </a:prstGeom>
        <a:noFill/>
        <a:ln w="9525" cmpd="sng">
          <a:noFill/>
        </a:ln>
      </xdr:spPr>
    </xdr:pic>
    <xdr:clientData/>
  </xdr:twoCellAnchor>
  <xdr:twoCellAnchor editAs="oneCell">
    <xdr:from>
      <xdr:col>4</xdr:col>
      <xdr:colOff>1381125</xdr:colOff>
      <xdr:row>23</xdr:row>
      <xdr:rowOff>38100</xdr:rowOff>
    </xdr:from>
    <xdr:to>
      <xdr:col>5</xdr:col>
      <xdr:colOff>1171575</xdr:colOff>
      <xdr:row>24</xdr:row>
      <xdr:rowOff>47625</xdr:rowOff>
    </xdr:to>
    <xdr:pic>
      <xdr:nvPicPr>
        <xdr:cNvPr id="23" name="ComboBox23"/>
        <xdr:cNvPicPr preferRelativeResize="1">
          <a:picLocks noChangeAspect="1"/>
        </xdr:cNvPicPr>
      </xdr:nvPicPr>
      <xdr:blipFill>
        <a:blip r:embed="rId3"/>
        <a:stretch>
          <a:fillRect/>
        </a:stretch>
      </xdr:blipFill>
      <xdr:spPr>
        <a:xfrm>
          <a:off x="4286250" y="5219700"/>
          <a:ext cx="1200150" cy="219075"/>
        </a:xfrm>
        <a:prstGeom prst="rect">
          <a:avLst/>
        </a:prstGeom>
        <a:noFill/>
        <a:ln w="9525" cmpd="sng">
          <a:noFill/>
        </a:ln>
      </xdr:spPr>
    </xdr:pic>
    <xdr:clientData/>
  </xdr:twoCellAnchor>
  <xdr:twoCellAnchor editAs="oneCell">
    <xdr:from>
      <xdr:col>4</xdr:col>
      <xdr:colOff>1381125</xdr:colOff>
      <xdr:row>24</xdr:row>
      <xdr:rowOff>38100</xdr:rowOff>
    </xdr:from>
    <xdr:to>
      <xdr:col>5</xdr:col>
      <xdr:colOff>1171575</xdr:colOff>
      <xdr:row>25</xdr:row>
      <xdr:rowOff>47625</xdr:rowOff>
    </xdr:to>
    <xdr:pic>
      <xdr:nvPicPr>
        <xdr:cNvPr id="24" name="ComboBox24"/>
        <xdr:cNvPicPr preferRelativeResize="1">
          <a:picLocks noChangeAspect="1"/>
        </xdr:cNvPicPr>
      </xdr:nvPicPr>
      <xdr:blipFill>
        <a:blip r:embed="rId3"/>
        <a:stretch>
          <a:fillRect/>
        </a:stretch>
      </xdr:blipFill>
      <xdr:spPr>
        <a:xfrm>
          <a:off x="4286250" y="5429250"/>
          <a:ext cx="1200150" cy="219075"/>
        </a:xfrm>
        <a:prstGeom prst="rect">
          <a:avLst/>
        </a:prstGeom>
        <a:noFill/>
        <a:ln w="9525" cmpd="sng">
          <a:noFill/>
        </a:ln>
      </xdr:spPr>
    </xdr:pic>
    <xdr:clientData/>
  </xdr:twoCellAnchor>
  <xdr:twoCellAnchor editAs="oneCell">
    <xdr:from>
      <xdr:col>4</xdr:col>
      <xdr:colOff>1381125</xdr:colOff>
      <xdr:row>25</xdr:row>
      <xdr:rowOff>47625</xdr:rowOff>
    </xdr:from>
    <xdr:to>
      <xdr:col>5</xdr:col>
      <xdr:colOff>1171575</xdr:colOff>
      <xdr:row>26</xdr:row>
      <xdr:rowOff>57150</xdr:rowOff>
    </xdr:to>
    <xdr:pic>
      <xdr:nvPicPr>
        <xdr:cNvPr id="25" name="ComboBox25"/>
        <xdr:cNvPicPr preferRelativeResize="1">
          <a:picLocks noChangeAspect="1"/>
        </xdr:cNvPicPr>
      </xdr:nvPicPr>
      <xdr:blipFill>
        <a:blip r:embed="rId3"/>
        <a:stretch>
          <a:fillRect/>
        </a:stretch>
      </xdr:blipFill>
      <xdr:spPr>
        <a:xfrm>
          <a:off x="4286250" y="5648325"/>
          <a:ext cx="1200150" cy="219075"/>
        </a:xfrm>
        <a:prstGeom prst="rect">
          <a:avLst/>
        </a:prstGeom>
        <a:noFill/>
        <a:ln w="9525" cmpd="sng">
          <a:noFill/>
        </a:ln>
      </xdr:spPr>
    </xdr:pic>
    <xdr:clientData/>
  </xdr:twoCellAnchor>
  <xdr:twoCellAnchor editAs="oneCell">
    <xdr:from>
      <xdr:col>4</xdr:col>
      <xdr:colOff>1381125</xdr:colOff>
      <xdr:row>26</xdr:row>
      <xdr:rowOff>47625</xdr:rowOff>
    </xdr:from>
    <xdr:to>
      <xdr:col>5</xdr:col>
      <xdr:colOff>1171575</xdr:colOff>
      <xdr:row>27</xdr:row>
      <xdr:rowOff>57150</xdr:rowOff>
    </xdr:to>
    <xdr:pic>
      <xdr:nvPicPr>
        <xdr:cNvPr id="26" name="ComboBox26"/>
        <xdr:cNvPicPr preferRelativeResize="1">
          <a:picLocks noChangeAspect="1"/>
        </xdr:cNvPicPr>
      </xdr:nvPicPr>
      <xdr:blipFill>
        <a:blip r:embed="rId3"/>
        <a:stretch>
          <a:fillRect/>
        </a:stretch>
      </xdr:blipFill>
      <xdr:spPr>
        <a:xfrm>
          <a:off x="4286250" y="5857875"/>
          <a:ext cx="1200150" cy="219075"/>
        </a:xfrm>
        <a:prstGeom prst="rect">
          <a:avLst/>
        </a:prstGeom>
        <a:noFill/>
        <a:ln w="9525" cmpd="sng">
          <a:noFill/>
        </a:ln>
      </xdr:spPr>
    </xdr:pic>
    <xdr:clientData/>
  </xdr:twoCellAnchor>
  <xdr:twoCellAnchor editAs="oneCell">
    <xdr:from>
      <xdr:col>4</xdr:col>
      <xdr:colOff>1381125</xdr:colOff>
      <xdr:row>27</xdr:row>
      <xdr:rowOff>47625</xdr:rowOff>
    </xdr:from>
    <xdr:to>
      <xdr:col>5</xdr:col>
      <xdr:colOff>1171575</xdr:colOff>
      <xdr:row>28</xdr:row>
      <xdr:rowOff>57150</xdr:rowOff>
    </xdr:to>
    <xdr:pic>
      <xdr:nvPicPr>
        <xdr:cNvPr id="27" name="ComboBox27"/>
        <xdr:cNvPicPr preferRelativeResize="1">
          <a:picLocks noChangeAspect="1"/>
        </xdr:cNvPicPr>
      </xdr:nvPicPr>
      <xdr:blipFill>
        <a:blip r:embed="rId3"/>
        <a:stretch>
          <a:fillRect/>
        </a:stretch>
      </xdr:blipFill>
      <xdr:spPr>
        <a:xfrm>
          <a:off x="4286250" y="6067425"/>
          <a:ext cx="1200150" cy="219075"/>
        </a:xfrm>
        <a:prstGeom prst="rect">
          <a:avLst/>
        </a:prstGeom>
        <a:noFill/>
        <a:ln w="9525" cmpd="sng">
          <a:noFill/>
        </a:ln>
      </xdr:spPr>
    </xdr:pic>
    <xdr:clientData/>
  </xdr:twoCellAnchor>
  <xdr:twoCellAnchor editAs="oneCell">
    <xdr:from>
      <xdr:col>4</xdr:col>
      <xdr:colOff>1381125</xdr:colOff>
      <xdr:row>28</xdr:row>
      <xdr:rowOff>47625</xdr:rowOff>
    </xdr:from>
    <xdr:to>
      <xdr:col>5</xdr:col>
      <xdr:colOff>1171575</xdr:colOff>
      <xdr:row>29</xdr:row>
      <xdr:rowOff>57150</xdr:rowOff>
    </xdr:to>
    <xdr:pic>
      <xdr:nvPicPr>
        <xdr:cNvPr id="28" name="ComboBox28"/>
        <xdr:cNvPicPr preferRelativeResize="1">
          <a:picLocks noChangeAspect="1"/>
        </xdr:cNvPicPr>
      </xdr:nvPicPr>
      <xdr:blipFill>
        <a:blip r:embed="rId3"/>
        <a:stretch>
          <a:fillRect/>
        </a:stretch>
      </xdr:blipFill>
      <xdr:spPr>
        <a:xfrm>
          <a:off x="4286250" y="6276975"/>
          <a:ext cx="1200150" cy="219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uel%20January\FRMarch2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uel%20January\FRJune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yDocs\FR%20December%202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yDocs\TCPLFuelDec2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uel%20January\FR%20November%2020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uel%20January\FR%20January%20200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WINNT\System32\fuelratioOct2002extwe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1051000</v>
          </cell>
        </row>
        <row r="9">
          <cell r="E9">
            <v>8092600</v>
          </cell>
        </row>
        <row r="10">
          <cell r="E10">
            <v>3128100</v>
          </cell>
        </row>
        <row r="11">
          <cell r="E11">
            <v>8906100</v>
          </cell>
        </row>
        <row r="12">
          <cell r="E12">
            <v>66495200</v>
          </cell>
        </row>
        <row r="13">
          <cell r="E13">
            <v>1170000</v>
          </cell>
        </row>
        <row r="14">
          <cell r="E14">
            <v>977200</v>
          </cell>
        </row>
        <row r="15">
          <cell r="E15">
            <v>32673300</v>
          </cell>
        </row>
        <row r="16">
          <cell r="E16">
            <v>23267300</v>
          </cell>
        </row>
        <row r="20">
          <cell r="E20">
            <v>584800</v>
          </cell>
        </row>
        <row r="21">
          <cell r="E21">
            <v>0</v>
          </cell>
        </row>
        <row r="45">
          <cell r="E45">
            <v>113100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Nominations New"/>
      <sheetName val="Matrix New"/>
      <sheetName val="Fuel Ratios Posting"/>
      <sheetName val="Under (Over) GJ"/>
      <sheetName val="LUF Balances GJ"/>
      <sheetName val="TCPL Var"/>
      <sheetName val="Sensitivities"/>
      <sheetName val="nominations"/>
      <sheetName val="matrix fuel"/>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1045500</v>
          </cell>
        </row>
        <row r="9">
          <cell r="E9">
            <v>8092600</v>
          </cell>
        </row>
        <row r="10">
          <cell r="E10">
            <v>3128100</v>
          </cell>
        </row>
        <row r="11">
          <cell r="E11">
            <v>8906100</v>
          </cell>
        </row>
        <row r="12">
          <cell r="E12">
            <v>62559600</v>
          </cell>
        </row>
        <row r="13">
          <cell r="E13">
            <v>1170000</v>
          </cell>
        </row>
        <row r="14">
          <cell r="E14">
            <v>879100</v>
          </cell>
        </row>
        <row r="15">
          <cell r="E15">
            <v>32699700</v>
          </cell>
        </row>
        <row r="16">
          <cell r="E16">
            <v>27478100</v>
          </cell>
        </row>
        <row r="20">
          <cell r="E20">
            <v>709200</v>
          </cell>
        </row>
        <row r="21">
          <cell r="E21">
            <v>0</v>
          </cell>
        </row>
        <row r="44">
          <cell r="E44">
            <v>275100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uel Matrix Decembe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Locations"/>
      <sheetName val="FR Volumes"/>
      <sheetName val="Fuel Required"/>
      <sheetName val="FR Detail"/>
      <sheetName val="Matrix New"/>
      <sheetName val="Nominations New"/>
      <sheetName val="Under (Over) GJ"/>
      <sheetName val="LUF Balances GJ"/>
      <sheetName val="TCPL Var"/>
      <sheetName val="Sensitivities"/>
      <sheetName val="nominations"/>
      <sheetName val="matrix fuel"/>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Locations"/>
      <sheetName val="FR Volumes"/>
      <sheetName val="Fuel Required"/>
      <sheetName val="FR Detail"/>
      <sheetName val="Matrix New"/>
      <sheetName val="Nominations New"/>
      <sheetName val="Under (Over) GJ"/>
      <sheetName val="LUF Balances GJ"/>
      <sheetName val="TCPL Var"/>
      <sheetName val="Sensitivities"/>
      <sheetName val="nominations"/>
      <sheetName val="matrix fuel"/>
    </sheetNames>
    <sheetDataSet>
      <sheetData sheetId="4">
        <row r="8">
          <cell r="E8">
            <v>1056400</v>
          </cell>
        </row>
        <row r="9">
          <cell r="E9">
            <v>7997200</v>
          </cell>
        </row>
        <row r="10">
          <cell r="E10">
            <v>3061200</v>
          </cell>
        </row>
        <row r="11">
          <cell r="E11">
            <v>8885800</v>
          </cell>
        </row>
        <row r="12">
          <cell r="E12">
            <v>68995300</v>
          </cell>
        </row>
        <row r="13">
          <cell r="E13">
            <v>0</v>
          </cell>
        </row>
        <row r="14">
          <cell r="E14">
            <v>175300</v>
          </cell>
        </row>
        <row r="15">
          <cell r="E15">
            <v>46693700</v>
          </cell>
        </row>
        <row r="16">
          <cell r="E16">
            <v>21568700</v>
          </cell>
        </row>
        <row r="20">
          <cell r="E20">
            <v>795600</v>
          </cell>
        </row>
        <row r="21">
          <cell r="E21">
            <v>0</v>
          </cell>
        </row>
        <row r="45">
          <cell r="E45">
            <v>26400</v>
          </cell>
        </row>
        <row r="436">
          <cell r="B436" t="str">
            <v>Pressure Fuel Chippawa</v>
          </cell>
          <cell r="G436">
            <v>0.53</v>
          </cell>
        </row>
        <row r="437">
          <cell r="B437" t="str">
            <v>Pressure Fuel Emerson</v>
          </cell>
          <cell r="G437">
            <v>0.11</v>
          </cell>
        </row>
        <row r="438">
          <cell r="B438" t="str">
            <v>Pressure Fuel Iroquois</v>
          </cell>
          <cell r="G438">
            <v>0.56</v>
          </cell>
        </row>
        <row r="439">
          <cell r="B439" t="str">
            <v>Pressure Fuel Niagara Falls</v>
          </cell>
          <cell r="G439">
            <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uel Oct 2002"/>
      <sheetName val="Fuel and Pressure"/>
      <sheetName val="Fuel Based on Transport"/>
      <sheetName val="Fuel Based on Receipts"/>
      <sheetName val="Fuel and Pressure Oct 2002"/>
    </sheetNames>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F771" sheet="Fuel and Pressure Jan 2002"/>
  </cacheSource>
  <cacheFields count="6">
    <cacheField name="Point From">
      <sharedItems containsBlank="1" containsMixedTypes="0" count="30">
        <s v="Bayhurst 1"/>
        <s v="Bayhurst 2"/>
        <s v="Chippawa"/>
        <s v="Cornwall"/>
        <s v="East Hereford"/>
        <s v="Emerson 1"/>
        <s v="Emerson 2"/>
        <s v="Empress"/>
        <s v="Herbert"/>
        <s v="Iroquois"/>
        <s v="Kirkwall"/>
        <s v="Liebenthal"/>
        <s v="Niagara Falls"/>
        <s v="Richmound"/>
        <s v="SS. Marie"/>
        <s v="St. Clair"/>
        <s v="Steelman"/>
        <s v="Success"/>
        <s v="Suffield"/>
        <s v="Union Dawn"/>
        <s v="Union Parkway Belt"/>
        <s v="Welwyn"/>
        <s v="STS Emerson "/>
        <s v="STS Dawn"/>
        <s v="STS Parkway"/>
        <s v="STS Kirkwall"/>
        <s v="Napierville"/>
        <s v="Philipsburg"/>
        <s v="Sabrevois"/>
        <m/>
      </sharedItems>
    </cacheField>
    <cacheField name="Point To">
      <sharedItems containsBlank="1" containsMixedTypes="0" count="43">
        <s v="Centram MDA"/>
        <s v="Centram SSDA"/>
        <s v="Union NCDA"/>
        <s v="Union EDA"/>
        <s v="Union NDA"/>
        <s v="Union SSMDA"/>
        <s v="Union WDA"/>
        <s v="Centrat MDA"/>
        <s v="Chippawa"/>
        <s v="Consumers CDA"/>
        <s v="Consumers EDA"/>
        <s v="Consumers SWDA"/>
        <s v="Cornwall"/>
        <s v="East Hereford"/>
        <s v="Emerson 1"/>
        <s v="Emerson 2"/>
        <s v="Gladstone MDA"/>
        <s v="GMIT EDA"/>
        <s v="GMIT NDA"/>
        <s v="Herbert"/>
        <s v="Iroquois"/>
        <s v="KPUC EDA"/>
        <s v="Napierville"/>
        <s v="Niagara Falls"/>
        <s v="Philipsburg"/>
        <s v="Spruce"/>
        <s v="St. Clair"/>
        <s v="Transgas SSDA"/>
        <s v="TCPL NDA"/>
        <s v="TCPL WDA"/>
        <s v="TPLP NDA"/>
        <s v="Union CDA"/>
        <s v="Union SWDA"/>
        <s v="Welwyn"/>
        <s v="Bayhurst 1"/>
        <s v="Bayhurst 2"/>
        <s v="Centrao CDA"/>
        <s v="Centrao EDA"/>
        <s v="Centrao NDA"/>
        <s v="Centrao SSMDA"/>
        <s v="Centrao WDA"/>
        <s v="Sabrevois"/>
        <m/>
      </sharedItems>
    </cacheField>
    <cacheField name="Unique">
      <sharedItems containsMixedTypes="0"/>
    </cacheField>
    <cacheField name="Fuel Ratio (%) Including Pressure">
      <sharedItems containsMixedTypes="1" containsNumber="1"/>
    </cacheField>
    <cacheField name="Effective">
      <sharedItems containsSemiMixedTypes="0" containsNonDate="0" containsDate="1" containsString="0" containsMixedTypes="0" count="1">
        <d v="2003-01-01T09:00:00.000"/>
      </sharedItems>
    </cacheField>
    <cacheField name="End">
      <sharedItems containsSemiMixedTypes="0" containsNonDate="0" containsDate="1" containsString="0" containsMixedTypes="0" count="1">
        <d v="2003-02-01T09:00:00.000"/>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9">
    <cacheField name="From">
      <sharedItems containsSemiMixedTypes="0" containsString="0" containsMixedTypes="0" containsNumber="1" containsInteger="1" count="23">
        <n v="7"/>
        <n v="8"/>
        <n v="60"/>
        <n v="48"/>
        <n v="2320"/>
        <n v="65"/>
        <n v="66"/>
        <n v="67"/>
        <n v="82"/>
        <n v="86"/>
        <n v="96"/>
        <n v="105"/>
        <n v="141"/>
        <n v="181"/>
        <n v="303"/>
        <n v="203"/>
        <n v="211"/>
        <n v="216"/>
        <n v="2330"/>
        <n v="54"/>
        <n v="157"/>
        <n v="244"/>
        <e v="#N/A"/>
      </sharedItems>
    </cacheField>
    <cacheField name="To">
      <sharedItems containsSemiMixedTypes="0" containsString="0" containsMixedTypes="0" containsNumber="1" containsInteger="1"/>
    </cacheField>
    <cacheField name="Fuel Ratio (%)">
      <sharedItems containsMixedTypes="1" containsNumber="1"/>
    </cacheField>
    <cacheField name="Effective">
      <sharedItems containsSemiMixedTypes="0" containsNonDate="0" containsDate="1" containsString="0" containsMixedTypes="0" count="1">
        <d v="2003-01-01T09:00:00.000"/>
      </sharedItems>
    </cacheField>
    <cacheField name="End">
      <sharedItems containsSemiMixedTypes="0" containsNonDate="0" containsDate="1" containsString="0" containsMixedTypes="0" count="1">
        <d v="2003-02-01T09:00:00.000"/>
      </sharedItems>
    </cacheField>
    <cacheField name="MOD BY">
      <sharedItems containsString="0" containsBlank="1" count="1">
        <m/>
      </sharedItems>
    </cacheField>
    <cacheField name="MOD DATE">
      <sharedItems containsString="0" containsBlank="1" count="1">
        <m/>
      </sharedItems>
    </cacheField>
    <cacheField name="Point From">
      <sharedItems containsMixedTypes="0" count="29">
        <s v="Bayhurst 1"/>
        <s v="Bayhurst 2"/>
        <s v="Chippawa"/>
        <s v="Cornwall"/>
        <s v="East Hereford"/>
        <s v="Emerson 1"/>
        <s v="Emerson 2"/>
        <s v="Empress"/>
        <s v="Herbert"/>
        <s v="Iroquois"/>
        <s v="Kirkwall"/>
        <s v="Liebenthal"/>
        <s v="Niagara Falls"/>
        <s v="Richmound"/>
        <s v="SS. Marie"/>
        <s v="St. Clair"/>
        <s v="Steelman"/>
        <s v="Success"/>
        <s v="Suffield"/>
        <s v="Union Dawn"/>
        <s v="Union Parkway Belt"/>
        <s v="Welwyn"/>
        <s v="STS Emerson "/>
        <s v="STS Dawn"/>
        <s v="STS Parkway"/>
        <s v="STS Kirkwall"/>
        <s v="Napierville"/>
        <s v="Philipsburg"/>
        <s v="Sabrevois"/>
      </sharedItems>
    </cacheField>
    <cacheField name="Point To">
      <sharedItems containsMixedTypes="0" count="45">
        <s v="Centram MDA"/>
        <s v="Centram SSDA"/>
        <s v="Union NCDA"/>
        <s v="Union EDA"/>
        <s v="Union NDA"/>
        <s v="Union SSMDA"/>
        <s v="Union WDA"/>
        <s v="Centrat MDA"/>
        <s v="Chippawa"/>
        <s v="Consumers CDA"/>
        <s v="Consumers EDA"/>
        <s v="Consumers SWDA"/>
        <s v="Cornwall"/>
        <s v="East Hereford"/>
        <s v="Emerson 1"/>
        <s v="Emerson 2"/>
        <s v="Gladstone MDA"/>
        <s v="GMIT EDA"/>
        <s v="GMIT NDA"/>
        <s v="Herbert"/>
        <s v="Iroquois"/>
        <s v="KPUC EDA"/>
        <s v="Napierville"/>
        <s v="Niagara Falls"/>
        <s v="Philipsburg"/>
        <s v="Spruce"/>
        <s v="St. Clair"/>
        <s v="Transgas SSDA"/>
        <s v="TCPL NDA"/>
        <s v="TCPL WDA"/>
        <s v="TPLP NDA"/>
        <s v="Union CDA"/>
        <s v="Union SWDA"/>
        <s v="Welwyn"/>
        <s v="Bayhurst 1"/>
        <s v="Bayhurst 2"/>
        <s v="Centrao CDA"/>
        <s v="Centrao EDA"/>
        <s v="Centrao NDA"/>
        <s v="Centrao SSMDA"/>
        <s v="Centrao WDA"/>
        <s v="Sabrevois"/>
        <s v="Steelman"/>
        <s v="Hebert"/>
        <s v="Success"/>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8" applyNumberFormats="0" applyBorderFormats="0" applyFontFormats="0" applyPatternFormats="0" applyAlignmentFormats="0" applyWidthHeightFormats="0" dataCaption="Data" errorCaption="***" showError="1" missingCaption="BH" showMissing="1" preserveFormatting="0" useAutoFormatting="1" rowGrandTotals="0" colGrandTotals="0" itemPrintTitles="1" compactData="0" updatedVersion="2" indent="0" showMemberPropertyTips="1">
  <location ref="A2:AA38" firstHeaderRow="1" firstDataRow="2" firstDataCol="1"/>
  <pivotFields count="9">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30">
        <item x="7"/>
        <item x="0"/>
        <item x="1"/>
        <item x="2"/>
        <item x="3"/>
        <item x="4"/>
        <item x="5"/>
        <item x="6"/>
        <item x="8"/>
        <item x="9"/>
        <item x="10"/>
        <item x="11"/>
        <item m="1" x="26"/>
        <item x="12"/>
        <item m="1" x="27"/>
        <item x="13"/>
        <item m="1" x="28"/>
        <item x="14"/>
        <item x="15"/>
        <item x="16"/>
        <item x="23"/>
        <item x="22"/>
        <item x="25"/>
        <item x="24"/>
        <item x="17"/>
        <item x="18"/>
        <item x="19"/>
        <item x="20"/>
        <item x="21"/>
        <item t="default"/>
      </items>
    </pivotField>
    <pivotField axis="axisRow" compact="0" outline="0" subtotalTop="0" showAll="0">
      <items count="46">
        <item x="34"/>
        <item x="0"/>
        <item x="1"/>
        <item x="7"/>
        <item x="8"/>
        <item x="9"/>
        <item x="10"/>
        <item x="11"/>
        <item x="12"/>
        <item x="13"/>
        <item x="14"/>
        <item x="15"/>
        <item x="16"/>
        <item x="17"/>
        <item x="18"/>
        <item x="19"/>
        <item x="20"/>
        <item x="21"/>
        <item x="22"/>
        <item x="23"/>
        <item x="24"/>
        <item x="25"/>
        <item x="26"/>
        <item x="28"/>
        <item x="29"/>
        <item x="30"/>
        <item x="27"/>
        <item x="31"/>
        <item x="3"/>
        <item x="2"/>
        <item x="4"/>
        <item x="5"/>
        <item x="32"/>
        <item x="6"/>
        <item m="1" x="35"/>
        <item m="1" x="36"/>
        <item m="1" x="37"/>
        <item m="1" x="38"/>
        <item m="1" x="39"/>
        <item m="1" x="40"/>
        <item m="1" x="41"/>
        <item m="1" x="42"/>
        <item x="33"/>
        <item m="1" x="43"/>
        <item m="1" x="44"/>
        <item t="default"/>
      </items>
    </pivotField>
  </pivotFields>
  <rowFields count="1">
    <field x="8"/>
  </rowFields>
  <row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42"/>
    </i>
  </rowItems>
  <colFields count="1">
    <field x="7"/>
  </colFields>
  <colItems count="26">
    <i>
      <x/>
    </i>
    <i>
      <x v="1"/>
    </i>
    <i>
      <x v="2"/>
    </i>
    <i>
      <x v="3"/>
    </i>
    <i>
      <x v="4"/>
    </i>
    <i>
      <x v="5"/>
    </i>
    <i>
      <x v="6"/>
    </i>
    <i>
      <x v="7"/>
    </i>
    <i>
      <x v="8"/>
    </i>
    <i>
      <x v="9"/>
    </i>
    <i>
      <x v="10"/>
    </i>
    <i>
      <x v="11"/>
    </i>
    <i>
      <x v="13"/>
    </i>
    <i>
      <x v="15"/>
    </i>
    <i>
      <x v="17"/>
    </i>
    <i>
      <x v="18"/>
    </i>
    <i>
      <x v="19"/>
    </i>
    <i>
      <x v="20"/>
    </i>
    <i>
      <x v="21"/>
    </i>
    <i>
      <x v="22"/>
    </i>
    <i>
      <x v="23"/>
    </i>
    <i>
      <x v="24"/>
    </i>
    <i>
      <x v="25"/>
    </i>
    <i>
      <x v="26"/>
    </i>
    <i>
      <x v="27"/>
    </i>
    <i>
      <x v="28"/>
    </i>
  </colItems>
  <dataFields count="1">
    <dataField name="The Fuel Ratio (%)" fld="2" subtotal="max" baseField="0" baseItem="0" numFmtId="39"/>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13" applyNumberFormats="0" applyBorderFormats="0" applyFontFormats="0" applyPatternFormats="0" applyAlignmentFormats="0" applyWidthHeightFormats="0" dataCaption="Data" errorCaption="***" showError="1" missingCaption="BH" showMissing="1" preserveFormatting="0" useAutoFormatting="1" rowGrandTotals="0" colGrandTotals="0" itemPrintTitles="1" compactData="0" updatedVersion="2" indent="0" showMemberPropertyTips="1">
  <location ref="A2:AA38" firstHeaderRow="1" firstDataRow="2" firstDataCol="1"/>
  <pivotFields count="6">
    <pivotField axis="axisCol" compact="0" outline="0" subtotalTop="0" showAll="0">
      <items count="31">
        <item x="7"/>
        <item x="0"/>
        <item x="1"/>
        <item x="2"/>
        <item x="3"/>
        <item x="4"/>
        <item x="5"/>
        <item x="6"/>
        <item x="8"/>
        <item x="9"/>
        <item x="10"/>
        <item x="11"/>
        <item m="1" x="26"/>
        <item x="12"/>
        <item m="1" x="27"/>
        <item x="13"/>
        <item m="1" x="28"/>
        <item x="14"/>
        <item x="15"/>
        <item x="16"/>
        <item x="23"/>
        <item x="22"/>
        <item x="25"/>
        <item x="24"/>
        <item x="17"/>
        <item x="18"/>
        <item x="19"/>
        <item x="20"/>
        <item x="21"/>
        <item m="1" x="29"/>
        <item t="default"/>
      </items>
    </pivotField>
    <pivotField axis="axisRow" compact="0" outline="0" subtotalTop="0" showAll="0">
      <items count="44">
        <item x="34"/>
        <item x="0"/>
        <item x="1"/>
        <item x="7"/>
        <item x="8"/>
        <item x="9"/>
        <item x="10"/>
        <item x="11"/>
        <item x="12"/>
        <item x="13"/>
        <item x="14"/>
        <item x="15"/>
        <item x="16"/>
        <item x="17"/>
        <item x="18"/>
        <item x="19"/>
        <item x="20"/>
        <item x="21"/>
        <item x="22"/>
        <item x="23"/>
        <item x="24"/>
        <item x="25"/>
        <item x="26"/>
        <item x="28"/>
        <item x="29"/>
        <item x="30"/>
        <item x="27"/>
        <item x="31"/>
        <item x="3"/>
        <item x="2"/>
        <item x="4"/>
        <item x="5"/>
        <item x="32"/>
        <item x="6"/>
        <item m="1" x="35"/>
        <item m="1" x="36"/>
        <item m="1" x="37"/>
        <item m="1" x="38"/>
        <item m="1" x="39"/>
        <item m="1" x="40"/>
        <item m="1" x="41"/>
        <item x="33"/>
        <item m="1" x="42"/>
        <item t="default"/>
      </items>
    </pivotField>
    <pivotField compact="0" outline="0" subtotalTop="0" showAll="0"/>
    <pivotField dataField="1" compact="0" outline="0" subtotalTop="0" showAll="0"/>
    <pivotField compact="0" outline="0" subtotalTop="0" showAll="0" numFmtId="196"/>
    <pivotField compact="0" outline="0" subtotalTop="0" showAll="0" numFmtId="196"/>
  </pivotFields>
  <rowFields count="1">
    <field x="1"/>
  </rowFields>
  <row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41"/>
    </i>
  </rowItems>
  <colFields count="1">
    <field x="0"/>
  </colFields>
  <colItems count="26">
    <i>
      <x/>
    </i>
    <i>
      <x v="1"/>
    </i>
    <i>
      <x v="2"/>
    </i>
    <i>
      <x v="3"/>
    </i>
    <i>
      <x v="4"/>
    </i>
    <i>
      <x v="5"/>
    </i>
    <i>
      <x v="6"/>
    </i>
    <i>
      <x v="7"/>
    </i>
    <i>
      <x v="8"/>
    </i>
    <i>
      <x v="9"/>
    </i>
    <i>
      <x v="10"/>
    </i>
    <i>
      <x v="11"/>
    </i>
    <i>
      <x v="13"/>
    </i>
    <i>
      <x v="15"/>
    </i>
    <i>
      <x v="17"/>
    </i>
    <i>
      <x v="18"/>
    </i>
    <i>
      <x v="19"/>
    </i>
    <i>
      <x v="20"/>
    </i>
    <i>
      <x v="21"/>
    </i>
    <i>
      <x v="22"/>
    </i>
    <i>
      <x v="23"/>
    </i>
    <i>
      <x v="24"/>
    </i>
    <i>
      <x v="25"/>
    </i>
    <i>
      <x v="26"/>
    </i>
    <i>
      <x v="27"/>
    </i>
    <i>
      <x v="28"/>
    </i>
  </colItems>
  <dataFields count="1">
    <dataField name="Fuel Ratio Including Pressure" fld="3" subtotal="min"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pivotTable" Target="../pivotTables/pivotTable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E45"/>
  <sheetViews>
    <sheetView zoomScale="60" zoomScaleNormal="60" workbookViewId="0" topLeftCell="A1">
      <selection activeCell="A1" sqref="A1:AB1"/>
    </sheetView>
  </sheetViews>
  <sheetFormatPr defaultColWidth="9.00390625" defaultRowHeight="12.75"/>
  <cols>
    <col min="1" max="1" width="17.25390625" style="1" customWidth="1"/>
    <col min="2" max="2" width="10.25390625" style="1" customWidth="1"/>
    <col min="3" max="28" width="6.375" style="1" customWidth="1"/>
    <col min="29" max="30" width="6.25390625" style="1" customWidth="1"/>
    <col min="31" max="31" width="12.50390625" style="1" customWidth="1"/>
    <col min="32" max="16384" width="8.875" style="1" customWidth="1"/>
  </cols>
  <sheetData>
    <row r="1" spans="1:31" ht="45" customHeight="1" thickBot="1">
      <c r="A1" s="109" t="s">
        <v>110</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54"/>
      <c r="AD1" s="54"/>
      <c r="AE1" s="54"/>
    </row>
    <row r="2" spans="1:30" ht="13.5" thickTop="1">
      <c r="A2" s="94" t="s">
        <v>0</v>
      </c>
      <c r="B2" s="93" t="s">
        <v>1</v>
      </c>
      <c r="C2" s="95"/>
      <c r="D2" s="95"/>
      <c r="E2" s="95"/>
      <c r="F2" s="95"/>
      <c r="G2" s="95"/>
      <c r="H2" s="95"/>
      <c r="I2" s="95"/>
      <c r="J2" s="95"/>
      <c r="K2" s="95"/>
      <c r="L2" s="95"/>
      <c r="M2" s="95"/>
      <c r="N2" s="95"/>
      <c r="O2" s="95"/>
      <c r="P2" s="95"/>
      <c r="Q2" s="95"/>
      <c r="R2" s="95"/>
      <c r="S2" s="95"/>
      <c r="T2" s="95"/>
      <c r="U2" s="95"/>
      <c r="V2" s="95"/>
      <c r="W2" s="95"/>
      <c r="X2" s="95"/>
      <c r="Y2" s="95"/>
      <c r="Z2" s="95"/>
      <c r="AA2" s="95"/>
      <c r="AB2" s="98"/>
      <c r="AC2" s="99"/>
      <c r="AD2"/>
    </row>
    <row r="3" spans="1:27" s="96" customFormat="1" ht="83.25" customHeight="1">
      <c r="A3" s="100" t="s">
        <v>2</v>
      </c>
      <c r="B3" s="89" t="s">
        <v>10</v>
      </c>
      <c r="C3" s="89" t="s">
        <v>3</v>
      </c>
      <c r="D3" s="89" t="s">
        <v>4</v>
      </c>
      <c r="E3" s="89" t="s">
        <v>5</v>
      </c>
      <c r="F3" s="89" t="s">
        <v>6</v>
      </c>
      <c r="G3" s="89" t="s">
        <v>7</v>
      </c>
      <c r="H3" s="89" t="s">
        <v>8</v>
      </c>
      <c r="I3" s="89" t="s">
        <v>9</v>
      </c>
      <c r="J3" s="89" t="s">
        <v>11</v>
      </c>
      <c r="K3" s="89" t="s">
        <v>12</v>
      </c>
      <c r="L3" s="89" t="s">
        <v>13</v>
      </c>
      <c r="M3" s="89" t="s">
        <v>14</v>
      </c>
      <c r="N3" s="89" t="s">
        <v>16</v>
      </c>
      <c r="O3" s="89" t="s">
        <v>18</v>
      </c>
      <c r="P3" s="89" t="s">
        <v>20</v>
      </c>
      <c r="Q3" s="89" t="s">
        <v>21</v>
      </c>
      <c r="R3" s="89" t="s">
        <v>22</v>
      </c>
      <c r="S3" s="89" t="s">
        <v>23</v>
      </c>
      <c r="T3" s="89" t="s">
        <v>24</v>
      </c>
      <c r="U3" s="89" t="s">
        <v>25</v>
      </c>
      <c r="V3" s="89" t="s">
        <v>26</v>
      </c>
      <c r="W3" s="89" t="s">
        <v>27</v>
      </c>
      <c r="X3" s="89" t="s">
        <v>28</v>
      </c>
      <c r="Y3" s="89" t="s">
        <v>29</v>
      </c>
      <c r="Z3" s="89" t="s">
        <v>30</v>
      </c>
      <c r="AA3" s="89" t="s">
        <v>31</v>
      </c>
    </row>
    <row r="4" spans="1:30" s="2" customFormat="1" ht="15">
      <c r="A4" s="49" t="s">
        <v>3</v>
      </c>
      <c r="B4" s="52">
        <v>1.04</v>
      </c>
      <c r="C4" s="52" t="s">
        <v>32</v>
      </c>
      <c r="D4" s="52" t="s">
        <v>33</v>
      </c>
      <c r="E4" s="52" t="s">
        <v>33</v>
      </c>
      <c r="F4" s="52" t="s">
        <v>33</v>
      </c>
      <c r="G4" s="52" t="s">
        <v>33</v>
      </c>
      <c r="H4" s="52" t="s">
        <v>33</v>
      </c>
      <c r="I4" s="52" t="s">
        <v>33</v>
      </c>
      <c r="J4" s="52" t="s">
        <v>33</v>
      </c>
      <c r="K4" s="52" t="s">
        <v>33</v>
      </c>
      <c r="L4" s="52" t="s">
        <v>33</v>
      </c>
      <c r="M4" s="52" t="s">
        <v>33</v>
      </c>
      <c r="N4" s="52" t="s">
        <v>33</v>
      </c>
      <c r="O4" s="52">
        <v>1.03</v>
      </c>
      <c r="P4" s="52" t="s">
        <v>33</v>
      </c>
      <c r="Q4" s="52" t="s">
        <v>33</v>
      </c>
      <c r="R4" s="52" t="s">
        <v>33</v>
      </c>
      <c r="S4" s="52" t="s">
        <v>32</v>
      </c>
      <c r="T4" s="52" t="s">
        <v>32</v>
      </c>
      <c r="U4" s="52" t="s">
        <v>32</v>
      </c>
      <c r="V4" s="52" t="s">
        <v>32</v>
      </c>
      <c r="W4" s="52" t="s">
        <v>33</v>
      </c>
      <c r="X4" s="52">
        <v>1.03</v>
      </c>
      <c r="Y4" s="52" t="s">
        <v>33</v>
      </c>
      <c r="Z4" s="52" t="s">
        <v>33</v>
      </c>
      <c r="AA4" s="52" t="s">
        <v>33</v>
      </c>
      <c r="AB4" s="1"/>
      <c r="AC4" s="1"/>
      <c r="AD4" s="1"/>
    </row>
    <row r="5" spans="1:30" s="2" customFormat="1" ht="15">
      <c r="A5" s="50" t="s">
        <v>34</v>
      </c>
      <c r="B5" s="53">
        <v>1.63</v>
      </c>
      <c r="C5" s="53">
        <v>1.58</v>
      </c>
      <c r="D5" s="53">
        <v>1.58</v>
      </c>
      <c r="E5" s="53" t="s">
        <v>33</v>
      </c>
      <c r="F5" s="53" t="s">
        <v>33</v>
      </c>
      <c r="G5" s="53" t="s">
        <v>33</v>
      </c>
      <c r="H5" s="53" t="s">
        <v>33</v>
      </c>
      <c r="I5" s="53" t="s">
        <v>33</v>
      </c>
      <c r="J5" s="53">
        <v>1.28</v>
      </c>
      <c r="K5" s="53" t="s">
        <v>33</v>
      </c>
      <c r="L5" s="53" t="s">
        <v>33</v>
      </c>
      <c r="M5" s="53">
        <v>1.55</v>
      </c>
      <c r="N5" s="53" t="s">
        <v>33</v>
      </c>
      <c r="O5" s="53">
        <v>1.63</v>
      </c>
      <c r="P5" s="53" t="s">
        <v>33</v>
      </c>
      <c r="Q5" s="53" t="s">
        <v>33</v>
      </c>
      <c r="R5" s="53">
        <v>0.93</v>
      </c>
      <c r="S5" s="53" t="s">
        <v>32</v>
      </c>
      <c r="T5" s="53">
        <v>0</v>
      </c>
      <c r="U5" s="53" t="s">
        <v>32</v>
      </c>
      <c r="V5" s="53" t="s">
        <v>32</v>
      </c>
      <c r="W5" s="53">
        <v>1.39</v>
      </c>
      <c r="X5" s="53">
        <v>1.63</v>
      </c>
      <c r="Y5" s="53" t="s">
        <v>33</v>
      </c>
      <c r="Z5" s="53" t="s">
        <v>33</v>
      </c>
      <c r="AA5" s="53">
        <v>0.52</v>
      </c>
      <c r="AB5" s="1"/>
      <c r="AC5" s="1"/>
      <c r="AD5" s="1"/>
    </row>
    <row r="6" spans="1:30" s="2" customFormat="1" ht="15">
      <c r="A6" s="49" t="s">
        <v>35</v>
      </c>
      <c r="B6" s="52">
        <v>1.04</v>
      </c>
      <c r="C6" s="52">
        <v>0.98</v>
      </c>
      <c r="D6" s="52">
        <v>0.98</v>
      </c>
      <c r="E6" s="52" t="s">
        <v>33</v>
      </c>
      <c r="F6" s="52" t="s">
        <v>33</v>
      </c>
      <c r="G6" s="52" t="s">
        <v>33</v>
      </c>
      <c r="H6" s="52" t="s">
        <v>33</v>
      </c>
      <c r="I6" s="52" t="s">
        <v>33</v>
      </c>
      <c r="J6" s="52">
        <v>0.69</v>
      </c>
      <c r="K6" s="52" t="s">
        <v>33</v>
      </c>
      <c r="L6" s="52" t="s">
        <v>33</v>
      </c>
      <c r="M6" s="52">
        <v>0.96</v>
      </c>
      <c r="N6" s="52" t="s">
        <v>33</v>
      </c>
      <c r="O6" s="52">
        <v>1.03</v>
      </c>
      <c r="P6" s="52" t="s">
        <v>33</v>
      </c>
      <c r="Q6" s="52" t="s">
        <v>33</v>
      </c>
      <c r="R6" s="52">
        <v>0.34</v>
      </c>
      <c r="S6" s="52" t="s">
        <v>32</v>
      </c>
      <c r="T6" s="52">
        <v>0</v>
      </c>
      <c r="U6" s="52" t="s">
        <v>32</v>
      </c>
      <c r="V6" s="52" t="s">
        <v>32</v>
      </c>
      <c r="W6" s="52">
        <v>0.79</v>
      </c>
      <c r="X6" s="52">
        <v>1.03</v>
      </c>
      <c r="Y6" s="52" t="s">
        <v>33</v>
      </c>
      <c r="Z6" s="52" t="s">
        <v>33</v>
      </c>
      <c r="AA6" s="52" t="s">
        <v>33</v>
      </c>
      <c r="AB6" s="1"/>
      <c r="AC6" s="1"/>
      <c r="AD6" s="1"/>
    </row>
    <row r="7" spans="1:30" s="2" customFormat="1" ht="15">
      <c r="A7" s="50" t="s">
        <v>36</v>
      </c>
      <c r="B7" s="53">
        <v>1.63</v>
      </c>
      <c r="C7" s="53">
        <v>1.58</v>
      </c>
      <c r="D7" s="53">
        <v>1.58</v>
      </c>
      <c r="E7" s="53">
        <v>3.73</v>
      </c>
      <c r="F7" s="53" t="s">
        <v>33</v>
      </c>
      <c r="G7" s="53" t="s">
        <v>33</v>
      </c>
      <c r="H7" s="53">
        <v>0.27</v>
      </c>
      <c r="I7" s="53">
        <v>0.27</v>
      </c>
      <c r="J7" s="53">
        <v>1.28</v>
      </c>
      <c r="K7" s="53" t="s">
        <v>33</v>
      </c>
      <c r="L7" s="53">
        <v>3.52</v>
      </c>
      <c r="M7" s="53">
        <v>1.55</v>
      </c>
      <c r="N7" s="53">
        <v>3.72</v>
      </c>
      <c r="O7" s="53">
        <v>1.63</v>
      </c>
      <c r="P7" s="53">
        <v>2.34</v>
      </c>
      <c r="Q7" s="53">
        <v>3.13</v>
      </c>
      <c r="R7" s="53">
        <v>0.93</v>
      </c>
      <c r="S7" s="53" t="s">
        <v>32</v>
      </c>
      <c r="T7" s="53" t="s">
        <v>32</v>
      </c>
      <c r="U7" s="53" t="s">
        <v>32</v>
      </c>
      <c r="V7" s="53" t="s">
        <v>32</v>
      </c>
      <c r="W7" s="53">
        <v>1.39</v>
      </c>
      <c r="X7" s="53">
        <v>1.63</v>
      </c>
      <c r="Y7" s="53">
        <v>3.18</v>
      </c>
      <c r="Z7" s="53">
        <v>3.59</v>
      </c>
      <c r="AA7" s="53">
        <v>0.52</v>
      </c>
      <c r="AB7" s="1"/>
      <c r="AC7" s="1"/>
      <c r="AD7" s="1"/>
    </row>
    <row r="8" spans="1:30" s="2" customFormat="1" ht="15">
      <c r="A8" s="49" t="s">
        <v>5</v>
      </c>
      <c r="B8" s="52">
        <v>5.5</v>
      </c>
      <c r="C8" s="52">
        <v>5.45</v>
      </c>
      <c r="D8" s="52">
        <v>5.45</v>
      </c>
      <c r="E8" s="52" t="s">
        <v>32</v>
      </c>
      <c r="F8" s="52">
        <v>1.14</v>
      </c>
      <c r="G8" s="52">
        <v>1.77</v>
      </c>
      <c r="H8" s="52">
        <v>3.47</v>
      </c>
      <c r="I8" s="52">
        <v>3.47</v>
      </c>
      <c r="J8" s="52">
        <v>5.15</v>
      </c>
      <c r="K8" s="52">
        <v>1.04</v>
      </c>
      <c r="L8" s="52">
        <v>0.22</v>
      </c>
      <c r="M8" s="52">
        <v>5.42</v>
      </c>
      <c r="N8" s="52">
        <v>0.08</v>
      </c>
      <c r="O8" s="52">
        <v>5.5</v>
      </c>
      <c r="P8" s="52">
        <v>1.66</v>
      </c>
      <c r="Q8" s="52">
        <v>0.61</v>
      </c>
      <c r="R8" s="52">
        <v>4.8</v>
      </c>
      <c r="S8" s="52" t="s">
        <v>32</v>
      </c>
      <c r="T8" s="52" t="s">
        <v>32</v>
      </c>
      <c r="U8" s="52" t="s">
        <v>32</v>
      </c>
      <c r="V8" s="52" t="s">
        <v>32</v>
      </c>
      <c r="W8" s="52">
        <v>5.26</v>
      </c>
      <c r="X8" s="52">
        <v>5.5</v>
      </c>
      <c r="Y8" s="52">
        <v>0.56</v>
      </c>
      <c r="Z8" s="52">
        <v>0.26</v>
      </c>
      <c r="AA8" s="52">
        <v>4.39</v>
      </c>
      <c r="AB8" s="1"/>
      <c r="AC8" s="1"/>
      <c r="AD8" s="1"/>
    </row>
    <row r="9" spans="1:30" s="2" customFormat="1" ht="15">
      <c r="A9" s="50" t="s">
        <v>37</v>
      </c>
      <c r="B9" s="53">
        <v>5.45</v>
      </c>
      <c r="C9" s="53">
        <v>5.39</v>
      </c>
      <c r="D9" s="53">
        <v>5.39</v>
      </c>
      <c r="E9" s="53">
        <v>0.32</v>
      </c>
      <c r="F9" s="53">
        <v>0.82</v>
      </c>
      <c r="G9" s="53">
        <v>1.48</v>
      </c>
      <c r="H9" s="53">
        <v>3.46</v>
      </c>
      <c r="I9" s="53">
        <v>3.46</v>
      </c>
      <c r="J9" s="53">
        <v>5.1</v>
      </c>
      <c r="K9" s="53">
        <v>0.75</v>
      </c>
      <c r="L9" s="53">
        <v>0.2</v>
      </c>
      <c r="M9" s="53">
        <v>5.37</v>
      </c>
      <c r="N9" s="53">
        <v>0.31</v>
      </c>
      <c r="O9" s="53">
        <v>5.44</v>
      </c>
      <c r="P9" s="53">
        <v>1.64</v>
      </c>
      <c r="Q9" s="53">
        <v>0.59</v>
      </c>
      <c r="R9" s="53">
        <v>4.75</v>
      </c>
      <c r="S9" s="53" t="s">
        <v>32</v>
      </c>
      <c r="T9" s="53" t="s">
        <v>32</v>
      </c>
      <c r="U9" s="53">
        <v>0</v>
      </c>
      <c r="V9" s="53">
        <v>0</v>
      </c>
      <c r="W9" s="53">
        <v>5.2</v>
      </c>
      <c r="X9" s="53">
        <v>5.44</v>
      </c>
      <c r="Y9" s="53">
        <v>0.55</v>
      </c>
      <c r="Z9" s="53">
        <v>0.13</v>
      </c>
      <c r="AA9" s="53">
        <v>4.33</v>
      </c>
      <c r="AB9" s="1"/>
      <c r="AC9" s="1"/>
      <c r="AD9" s="1"/>
    </row>
    <row r="10" spans="1:30" s="2" customFormat="1" ht="15">
      <c r="A10" s="49" t="s">
        <v>38</v>
      </c>
      <c r="B10" s="52">
        <v>5.45</v>
      </c>
      <c r="C10" s="52">
        <v>5.39</v>
      </c>
      <c r="D10" s="52">
        <v>5.39</v>
      </c>
      <c r="E10" s="52">
        <v>1.11</v>
      </c>
      <c r="F10" s="52">
        <v>0.22</v>
      </c>
      <c r="G10" s="52">
        <v>0.87</v>
      </c>
      <c r="H10" s="52">
        <v>3.89</v>
      </c>
      <c r="I10" s="52">
        <v>3.89</v>
      </c>
      <c r="J10" s="52">
        <v>5.1</v>
      </c>
      <c r="K10" s="52">
        <v>0.18</v>
      </c>
      <c r="L10" s="52">
        <v>0.94</v>
      </c>
      <c r="M10" s="52">
        <v>5.37</v>
      </c>
      <c r="N10" s="52">
        <v>1.11</v>
      </c>
      <c r="O10" s="52">
        <v>5.44</v>
      </c>
      <c r="P10" s="52">
        <v>2.37</v>
      </c>
      <c r="Q10" s="52">
        <v>1.33</v>
      </c>
      <c r="R10" s="52">
        <v>4.75</v>
      </c>
      <c r="S10" s="52" t="s">
        <v>32</v>
      </c>
      <c r="T10" s="52" t="s">
        <v>32</v>
      </c>
      <c r="U10" s="52">
        <v>0.32</v>
      </c>
      <c r="V10" s="52">
        <v>0.32</v>
      </c>
      <c r="W10" s="52">
        <v>5.2</v>
      </c>
      <c r="X10" s="52">
        <v>5.44</v>
      </c>
      <c r="Y10" s="52">
        <v>1.28</v>
      </c>
      <c r="Z10" s="52">
        <v>0.87</v>
      </c>
      <c r="AA10" s="52">
        <v>4.33</v>
      </c>
      <c r="AB10" s="1"/>
      <c r="AC10" s="1"/>
      <c r="AD10" s="1"/>
    </row>
    <row r="11" spans="1:30" s="2" customFormat="1" ht="15">
      <c r="A11" s="50" t="s">
        <v>39</v>
      </c>
      <c r="B11" s="53">
        <v>5.45</v>
      </c>
      <c r="C11" s="53">
        <v>5.39</v>
      </c>
      <c r="D11" s="53">
        <v>5.39</v>
      </c>
      <c r="E11" s="53" t="s">
        <v>33</v>
      </c>
      <c r="F11" s="53">
        <v>1.28</v>
      </c>
      <c r="G11" s="53">
        <v>1.93</v>
      </c>
      <c r="H11" s="53">
        <v>2.92</v>
      </c>
      <c r="I11" s="53">
        <v>2.92</v>
      </c>
      <c r="J11" s="53">
        <v>5.1</v>
      </c>
      <c r="K11" s="53">
        <v>1.2</v>
      </c>
      <c r="L11" s="53" t="s">
        <v>33</v>
      </c>
      <c r="M11" s="53">
        <v>5.37</v>
      </c>
      <c r="N11" s="53" t="s">
        <v>33</v>
      </c>
      <c r="O11" s="53">
        <v>5.44</v>
      </c>
      <c r="P11" s="53">
        <v>1.1</v>
      </c>
      <c r="Q11" s="53">
        <v>0.006666666666666668</v>
      </c>
      <c r="R11" s="53">
        <v>4.75</v>
      </c>
      <c r="S11" s="53" t="s">
        <v>32</v>
      </c>
      <c r="T11" s="53" t="s">
        <v>32</v>
      </c>
      <c r="U11" s="53" t="s">
        <v>32</v>
      </c>
      <c r="V11" s="53" t="s">
        <v>32</v>
      </c>
      <c r="W11" s="53">
        <v>5.2</v>
      </c>
      <c r="X11" s="53">
        <v>5.44</v>
      </c>
      <c r="Y11" s="53" t="s">
        <v>33</v>
      </c>
      <c r="Z11" s="53">
        <v>0.42</v>
      </c>
      <c r="AA11" s="53">
        <v>4.33</v>
      </c>
      <c r="AB11" s="1"/>
      <c r="AC11" s="1"/>
      <c r="AD11" s="1"/>
    </row>
    <row r="12" spans="1:30" s="2" customFormat="1" ht="15">
      <c r="A12" s="49" t="s">
        <v>6</v>
      </c>
      <c r="B12" s="52">
        <v>5.65</v>
      </c>
      <c r="C12" s="52">
        <v>5.6</v>
      </c>
      <c r="D12" s="52">
        <v>5.6</v>
      </c>
      <c r="E12" s="52">
        <v>1.11</v>
      </c>
      <c r="F12" s="52" t="s">
        <v>32</v>
      </c>
      <c r="G12" s="52" t="s">
        <v>33</v>
      </c>
      <c r="H12" s="52">
        <v>4</v>
      </c>
      <c r="I12" s="52">
        <v>4</v>
      </c>
      <c r="J12" s="52">
        <v>5.3</v>
      </c>
      <c r="K12" s="52">
        <v>0.1</v>
      </c>
      <c r="L12" s="52">
        <v>0.93</v>
      </c>
      <c r="M12" s="52">
        <v>5.57</v>
      </c>
      <c r="N12" s="52">
        <v>1.1</v>
      </c>
      <c r="O12" s="52">
        <v>5.65</v>
      </c>
      <c r="P12" s="52">
        <v>2.37</v>
      </c>
      <c r="Q12" s="52">
        <v>1.32</v>
      </c>
      <c r="R12" s="52">
        <v>4.95</v>
      </c>
      <c r="S12" s="52" t="s">
        <v>32</v>
      </c>
      <c r="T12" s="52" t="s">
        <v>32</v>
      </c>
      <c r="U12" s="52" t="s">
        <v>32</v>
      </c>
      <c r="V12" s="52">
        <v>0.86</v>
      </c>
      <c r="W12" s="52">
        <v>5.41</v>
      </c>
      <c r="X12" s="52">
        <v>5.65</v>
      </c>
      <c r="Y12" s="52">
        <v>1.0266666666666668</v>
      </c>
      <c r="Z12" s="52">
        <v>0.86</v>
      </c>
      <c r="AA12" s="52">
        <v>4.54</v>
      </c>
      <c r="AB12" s="1"/>
      <c r="AC12" s="1"/>
      <c r="AD12" s="1"/>
    </row>
    <row r="13" spans="1:30" s="2" customFormat="1" ht="15">
      <c r="A13" s="50" t="s">
        <v>7</v>
      </c>
      <c r="B13" s="53">
        <v>6.31</v>
      </c>
      <c r="C13" s="53">
        <v>6.26</v>
      </c>
      <c r="D13" s="53">
        <v>6.26</v>
      </c>
      <c r="E13" s="53">
        <v>1.77</v>
      </c>
      <c r="F13" s="53">
        <v>0.67</v>
      </c>
      <c r="G13" s="53" t="s">
        <v>32</v>
      </c>
      <c r="H13" s="53">
        <v>4.65</v>
      </c>
      <c r="I13" s="53">
        <v>4.65</v>
      </c>
      <c r="J13" s="53">
        <v>5.96</v>
      </c>
      <c r="K13" s="53">
        <v>0.75</v>
      </c>
      <c r="L13" s="53">
        <v>1.59</v>
      </c>
      <c r="M13" s="53">
        <v>6.23</v>
      </c>
      <c r="N13" s="53">
        <v>1.76</v>
      </c>
      <c r="O13" s="53">
        <v>6.31</v>
      </c>
      <c r="P13" s="53">
        <v>3.02</v>
      </c>
      <c r="Q13" s="53">
        <v>1.98</v>
      </c>
      <c r="R13" s="53">
        <v>5.61</v>
      </c>
      <c r="S13" s="53" t="s">
        <v>32</v>
      </c>
      <c r="T13" s="53" t="s">
        <v>32</v>
      </c>
      <c r="U13" s="53" t="s">
        <v>32</v>
      </c>
      <c r="V13" s="53" t="s">
        <v>32</v>
      </c>
      <c r="W13" s="53">
        <v>6.06</v>
      </c>
      <c r="X13" s="53">
        <v>6.31</v>
      </c>
      <c r="Y13" s="53">
        <v>1.93</v>
      </c>
      <c r="Z13" s="53">
        <v>1.52</v>
      </c>
      <c r="AA13" s="53">
        <v>5.19</v>
      </c>
      <c r="AB13" s="1"/>
      <c r="AC13" s="1"/>
      <c r="AD13" s="1"/>
    </row>
    <row r="14" spans="1:30" s="2" customFormat="1" ht="15">
      <c r="A14" s="49" t="s">
        <v>8</v>
      </c>
      <c r="B14" s="52">
        <v>1.88</v>
      </c>
      <c r="C14" s="52">
        <v>1.82</v>
      </c>
      <c r="D14" s="52">
        <v>1.82</v>
      </c>
      <c r="E14" s="52" t="s">
        <v>33</v>
      </c>
      <c r="F14" s="52">
        <v>4</v>
      </c>
      <c r="G14" s="52">
        <v>4.65</v>
      </c>
      <c r="H14" s="52" t="s">
        <v>32</v>
      </c>
      <c r="I14" s="52">
        <v>0</v>
      </c>
      <c r="J14" s="52">
        <v>1.53</v>
      </c>
      <c r="K14" s="52">
        <v>3.94</v>
      </c>
      <c r="L14" s="52" t="s">
        <v>33</v>
      </c>
      <c r="M14" s="52">
        <v>1.8</v>
      </c>
      <c r="N14" s="52" t="s">
        <v>33</v>
      </c>
      <c r="O14" s="52">
        <v>1.88</v>
      </c>
      <c r="P14" s="52" t="s">
        <v>33</v>
      </c>
      <c r="Q14" s="52" t="s">
        <v>33</v>
      </c>
      <c r="R14" s="52">
        <v>1.18</v>
      </c>
      <c r="S14" s="52" t="s">
        <v>32</v>
      </c>
      <c r="T14" s="52" t="s">
        <v>32</v>
      </c>
      <c r="U14" s="52" t="s">
        <v>32</v>
      </c>
      <c r="V14" s="52" t="s">
        <v>32</v>
      </c>
      <c r="W14" s="52">
        <v>1.63</v>
      </c>
      <c r="X14" s="52">
        <v>1.88</v>
      </c>
      <c r="Y14" s="52" t="s">
        <v>33</v>
      </c>
      <c r="Z14" s="52">
        <v>3.33</v>
      </c>
      <c r="AA14" s="52">
        <v>0.76</v>
      </c>
      <c r="AB14" s="1"/>
      <c r="AC14" s="1"/>
      <c r="AD14" s="1"/>
    </row>
    <row r="15" spans="1:30" s="2" customFormat="1" ht="15">
      <c r="A15" s="50" t="s">
        <v>9</v>
      </c>
      <c r="B15" s="53">
        <v>1.88</v>
      </c>
      <c r="C15" s="53">
        <v>1.82</v>
      </c>
      <c r="D15" s="53">
        <v>1.82</v>
      </c>
      <c r="E15" s="53" t="s">
        <v>33</v>
      </c>
      <c r="F15" s="53">
        <v>4</v>
      </c>
      <c r="G15" s="53">
        <v>4.65</v>
      </c>
      <c r="H15" s="53">
        <v>0</v>
      </c>
      <c r="I15" s="53" t="s">
        <v>32</v>
      </c>
      <c r="J15" s="53">
        <v>1.53</v>
      </c>
      <c r="K15" s="53">
        <v>3.94</v>
      </c>
      <c r="L15" s="53" t="s">
        <v>33</v>
      </c>
      <c r="M15" s="53">
        <v>1.8</v>
      </c>
      <c r="N15" s="53" t="s">
        <v>33</v>
      </c>
      <c r="O15" s="53">
        <v>1.88</v>
      </c>
      <c r="P15" s="53" t="s">
        <v>33</v>
      </c>
      <c r="Q15" s="53" t="s">
        <v>33</v>
      </c>
      <c r="R15" s="53">
        <v>1.18</v>
      </c>
      <c r="S15" s="53" t="s">
        <v>32</v>
      </c>
      <c r="T15" s="53" t="s">
        <v>32</v>
      </c>
      <c r="U15" s="53" t="s">
        <v>32</v>
      </c>
      <c r="V15" s="53" t="s">
        <v>32</v>
      </c>
      <c r="W15" s="53">
        <v>1.63</v>
      </c>
      <c r="X15" s="53">
        <v>1.88</v>
      </c>
      <c r="Y15" s="53" t="s">
        <v>33</v>
      </c>
      <c r="Z15" s="53">
        <v>3.33</v>
      </c>
      <c r="AA15" s="53">
        <v>0.76</v>
      </c>
      <c r="AB15" s="1"/>
      <c r="AC15" s="1"/>
      <c r="AD15" s="1"/>
    </row>
    <row r="16" spans="1:30" s="2" customFormat="1" ht="15">
      <c r="A16" s="49" t="s">
        <v>40</v>
      </c>
      <c r="B16" s="52">
        <v>1.63</v>
      </c>
      <c r="C16" s="52">
        <v>1.58</v>
      </c>
      <c r="D16" s="52">
        <v>1.58</v>
      </c>
      <c r="E16" s="52" t="s">
        <v>33</v>
      </c>
      <c r="F16" s="52" t="s">
        <v>33</v>
      </c>
      <c r="G16" s="52" t="s">
        <v>33</v>
      </c>
      <c r="H16" s="52" t="s">
        <v>33</v>
      </c>
      <c r="I16" s="52" t="s">
        <v>33</v>
      </c>
      <c r="J16" s="52">
        <v>1.28</v>
      </c>
      <c r="K16" s="52" t="s">
        <v>33</v>
      </c>
      <c r="L16" s="52" t="s">
        <v>33</v>
      </c>
      <c r="M16" s="52">
        <v>1.55</v>
      </c>
      <c r="N16" s="52" t="s">
        <v>33</v>
      </c>
      <c r="O16" s="52">
        <v>1.63</v>
      </c>
      <c r="P16" s="52" t="s">
        <v>33</v>
      </c>
      <c r="Q16" s="52" t="s">
        <v>33</v>
      </c>
      <c r="R16" s="52">
        <v>0.93</v>
      </c>
      <c r="S16" s="52" t="s">
        <v>32</v>
      </c>
      <c r="T16" s="52" t="s">
        <v>32</v>
      </c>
      <c r="U16" s="52" t="s">
        <v>32</v>
      </c>
      <c r="V16" s="52" t="s">
        <v>32</v>
      </c>
      <c r="W16" s="52">
        <v>1.39</v>
      </c>
      <c r="X16" s="52">
        <v>1.63</v>
      </c>
      <c r="Y16" s="52" t="s">
        <v>33</v>
      </c>
      <c r="Z16" s="52" t="s">
        <v>33</v>
      </c>
      <c r="AA16" s="52">
        <v>0.52</v>
      </c>
      <c r="AB16" s="1"/>
      <c r="AC16" s="1"/>
      <c r="AD16" s="1"/>
    </row>
    <row r="17" spans="1:30" s="2" customFormat="1" ht="15">
      <c r="A17" s="50" t="s">
        <v>41</v>
      </c>
      <c r="B17" s="53">
        <v>5.45</v>
      </c>
      <c r="C17" s="53">
        <v>5.39</v>
      </c>
      <c r="D17" s="53">
        <v>5.39</v>
      </c>
      <c r="E17" s="53">
        <v>1.29</v>
      </c>
      <c r="F17" s="53">
        <v>0.32</v>
      </c>
      <c r="G17" s="53">
        <v>0.55</v>
      </c>
      <c r="H17" s="53">
        <v>4.31</v>
      </c>
      <c r="I17" s="53">
        <v>4.31</v>
      </c>
      <c r="J17" s="53">
        <v>5.1</v>
      </c>
      <c r="K17" s="53">
        <v>0.41</v>
      </c>
      <c r="L17" s="53">
        <v>1.24</v>
      </c>
      <c r="M17" s="53">
        <v>5.37</v>
      </c>
      <c r="N17" s="53">
        <v>1.41</v>
      </c>
      <c r="O17" s="53">
        <v>5.44</v>
      </c>
      <c r="P17" s="53">
        <v>2.68</v>
      </c>
      <c r="Q17" s="53">
        <v>1.63</v>
      </c>
      <c r="R17" s="53">
        <v>4.75</v>
      </c>
      <c r="S17" s="53" t="s">
        <v>32</v>
      </c>
      <c r="T17" s="53" t="s">
        <v>32</v>
      </c>
      <c r="U17" s="53" t="s">
        <v>32</v>
      </c>
      <c r="V17" s="53">
        <v>1.17</v>
      </c>
      <c r="W17" s="53">
        <v>5.2</v>
      </c>
      <c r="X17" s="53">
        <v>5.44</v>
      </c>
      <c r="Y17" s="53">
        <v>1.59</v>
      </c>
      <c r="Z17" s="53">
        <v>1.17</v>
      </c>
      <c r="AA17" s="53">
        <v>4.33</v>
      </c>
      <c r="AB17" s="1"/>
      <c r="AC17" s="1"/>
      <c r="AD17" s="1"/>
    </row>
    <row r="18" spans="1:30" s="2" customFormat="1" ht="15">
      <c r="A18" s="49" t="s">
        <v>42</v>
      </c>
      <c r="B18" s="52">
        <v>4.31</v>
      </c>
      <c r="C18" s="52">
        <v>4.25</v>
      </c>
      <c r="D18" s="52">
        <v>4.25</v>
      </c>
      <c r="E18" s="52">
        <v>1.16</v>
      </c>
      <c r="F18" s="52">
        <v>1.09</v>
      </c>
      <c r="G18" s="52">
        <v>1.75</v>
      </c>
      <c r="H18" s="52">
        <v>2.96</v>
      </c>
      <c r="I18" s="52">
        <v>2.96</v>
      </c>
      <c r="J18" s="52">
        <v>3.95</v>
      </c>
      <c r="K18" s="52">
        <v>1.04</v>
      </c>
      <c r="L18" s="52">
        <v>0.98</v>
      </c>
      <c r="M18" s="52">
        <v>4.23</v>
      </c>
      <c r="N18" s="52">
        <v>1.15</v>
      </c>
      <c r="O18" s="52">
        <v>4.3</v>
      </c>
      <c r="P18" s="52">
        <v>2.42</v>
      </c>
      <c r="Q18" s="52">
        <v>1.37</v>
      </c>
      <c r="R18" s="52">
        <v>3.61</v>
      </c>
      <c r="S18" s="52" t="s">
        <v>32</v>
      </c>
      <c r="T18" s="52" t="s">
        <v>32</v>
      </c>
      <c r="U18" s="52" t="s">
        <v>32</v>
      </c>
      <c r="V18" s="52">
        <v>0</v>
      </c>
      <c r="W18" s="52">
        <v>4.06</v>
      </c>
      <c r="X18" s="52">
        <v>4.3</v>
      </c>
      <c r="Y18" s="52">
        <v>1.32</v>
      </c>
      <c r="Z18" s="52">
        <v>0.91</v>
      </c>
      <c r="AA18" s="52">
        <v>3.19</v>
      </c>
      <c r="AB18" s="1"/>
      <c r="AC18" s="1"/>
      <c r="AD18" s="1"/>
    </row>
    <row r="19" spans="1:30" s="2" customFormat="1" ht="15">
      <c r="A19" s="50" t="s">
        <v>11</v>
      </c>
      <c r="B19" s="53">
        <v>1.04</v>
      </c>
      <c r="C19" s="53">
        <v>0.98</v>
      </c>
      <c r="D19" s="53">
        <v>0.98</v>
      </c>
      <c r="E19" s="53" t="s">
        <v>33</v>
      </c>
      <c r="F19" s="53" t="s">
        <v>33</v>
      </c>
      <c r="G19" s="53" t="s">
        <v>33</v>
      </c>
      <c r="H19" s="53" t="s">
        <v>33</v>
      </c>
      <c r="I19" s="53" t="s">
        <v>33</v>
      </c>
      <c r="J19" s="53" t="s">
        <v>32</v>
      </c>
      <c r="K19" s="53" t="s">
        <v>33</v>
      </c>
      <c r="L19" s="53" t="s">
        <v>33</v>
      </c>
      <c r="M19" s="53">
        <v>0.96</v>
      </c>
      <c r="N19" s="53" t="s">
        <v>33</v>
      </c>
      <c r="O19" s="53">
        <v>1.03</v>
      </c>
      <c r="P19" s="53" t="s">
        <v>33</v>
      </c>
      <c r="Q19" s="53" t="s">
        <v>33</v>
      </c>
      <c r="R19" s="53" t="s">
        <v>33</v>
      </c>
      <c r="S19" s="53" t="s">
        <v>32</v>
      </c>
      <c r="T19" s="53" t="s">
        <v>32</v>
      </c>
      <c r="U19" s="53" t="s">
        <v>32</v>
      </c>
      <c r="V19" s="53" t="s">
        <v>32</v>
      </c>
      <c r="W19" s="53">
        <v>0.79</v>
      </c>
      <c r="X19" s="53">
        <v>1.03</v>
      </c>
      <c r="Y19" s="53" t="s">
        <v>33</v>
      </c>
      <c r="Z19" s="53" t="s">
        <v>33</v>
      </c>
      <c r="AA19" s="53" t="s">
        <v>33</v>
      </c>
      <c r="AB19" s="1"/>
      <c r="AC19" s="1"/>
      <c r="AD19" s="1"/>
    </row>
    <row r="20" spans="1:30" s="2" customFormat="1" ht="15">
      <c r="A20" s="49" t="s">
        <v>12</v>
      </c>
      <c r="B20" s="52">
        <v>5.53</v>
      </c>
      <c r="C20" s="52">
        <v>5.47</v>
      </c>
      <c r="D20" s="52">
        <v>5.47</v>
      </c>
      <c r="E20" s="52">
        <v>1.04</v>
      </c>
      <c r="F20" s="52">
        <v>0.1</v>
      </c>
      <c r="G20" s="52">
        <v>0.75</v>
      </c>
      <c r="H20" s="52">
        <v>3.94</v>
      </c>
      <c r="I20" s="52">
        <v>3.94</v>
      </c>
      <c r="J20" s="52">
        <v>5.18</v>
      </c>
      <c r="K20" s="52" t="s">
        <v>32</v>
      </c>
      <c r="L20" s="52">
        <v>0.86</v>
      </c>
      <c r="M20" s="52">
        <v>5.45</v>
      </c>
      <c r="N20" s="52">
        <v>1.03</v>
      </c>
      <c r="O20" s="52">
        <v>5.53</v>
      </c>
      <c r="P20" s="52">
        <v>2.3</v>
      </c>
      <c r="Q20" s="52">
        <v>1.25</v>
      </c>
      <c r="R20" s="52">
        <v>4.83</v>
      </c>
      <c r="S20" s="52" t="s">
        <v>32</v>
      </c>
      <c r="T20" s="52" t="s">
        <v>32</v>
      </c>
      <c r="U20" s="52" t="s">
        <v>32</v>
      </c>
      <c r="V20" s="52" t="s">
        <v>32</v>
      </c>
      <c r="W20" s="52">
        <v>5.28</v>
      </c>
      <c r="X20" s="52">
        <v>5.53</v>
      </c>
      <c r="Y20" s="52">
        <v>1.2</v>
      </c>
      <c r="Z20" s="52">
        <v>0.79</v>
      </c>
      <c r="AA20" s="52">
        <v>4.41</v>
      </c>
      <c r="AB20" s="1"/>
      <c r="AC20" s="1"/>
      <c r="AD20" s="1"/>
    </row>
    <row r="21" spans="1:30" s="2" customFormat="1" ht="15">
      <c r="A21" s="50" t="s">
        <v>43</v>
      </c>
      <c r="B21" s="53">
        <v>5.45</v>
      </c>
      <c r="C21" s="53">
        <v>5.39</v>
      </c>
      <c r="D21" s="53">
        <v>5.39</v>
      </c>
      <c r="E21" s="53">
        <v>0.81</v>
      </c>
      <c r="F21" s="53">
        <v>0.31</v>
      </c>
      <c r="G21" s="53">
        <v>0.96</v>
      </c>
      <c r="H21" s="53">
        <v>3.89</v>
      </c>
      <c r="I21" s="53">
        <v>3.89</v>
      </c>
      <c r="J21" s="53">
        <v>5.1</v>
      </c>
      <c r="K21" s="53">
        <v>0.23</v>
      </c>
      <c r="L21" s="53">
        <v>0.64</v>
      </c>
      <c r="M21" s="53">
        <v>5.37</v>
      </c>
      <c r="N21" s="53">
        <v>0.81</v>
      </c>
      <c r="O21" s="53">
        <v>5.44</v>
      </c>
      <c r="P21" s="53">
        <v>2.07</v>
      </c>
      <c r="Q21" s="53">
        <v>1.02</v>
      </c>
      <c r="R21" s="53">
        <v>4.75</v>
      </c>
      <c r="S21" s="53" t="s">
        <v>32</v>
      </c>
      <c r="T21" s="53" t="s">
        <v>32</v>
      </c>
      <c r="U21" s="53" t="s">
        <v>32</v>
      </c>
      <c r="V21" s="53">
        <v>0.57</v>
      </c>
      <c r="W21" s="53">
        <v>5.2</v>
      </c>
      <c r="X21" s="53">
        <v>5.44</v>
      </c>
      <c r="Y21" s="53">
        <v>0.98</v>
      </c>
      <c r="Z21" s="53">
        <v>0.57</v>
      </c>
      <c r="AA21" s="53">
        <v>4.33</v>
      </c>
      <c r="AB21" s="1"/>
      <c r="AC21" s="1"/>
      <c r="AD21" s="1"/>
    </row>
    <row r="22" spans="1:30" s="2" customFormat="1" ht="15">
      <c r="A22" s="49" t="s">
        <v>15</v>
      </c>
      <c r="B22" s="52">
        <v>5.94</v>
      </c>
      <c r="C22" s="52">
        <v>5.89</v>
      </c>
      <c r="D22" s="52">
        <v>5.89</v>
      </c>
      <c r="E22" s="52">
        <v>1.4</v>
      </c>
      <c r="F22" s="52">
        <v>0.3</v>
      </c>
      <c r="G22" s="52">
        <v>0.72</v>
      </c>
      <c r="H22" s="52">
        <v>4.28</v>
      </c>
      <c r="I22" s="52">
        <v>4.28</v>
      </c>
      <c r="J22" s="52">
        <v>5.59</v>
      </c>
      <c r="K22" s="52">
        <v>0.38</v>
      </c>
      <c r="L22" s="52">
        <v>1.22</v>
      </c>
      <c r="M22" s="52">
        <v>5.86</v>
      </c>
      <c r="N22" s="52">
        <v>1.39</v>
      </c>
      <c r="O22" s="52">
        <v>5.94</v>
      </c>
      <c r="P22" s="52">
        <v>2.65</v>
      </c>
      <c r="Q22" s="52">
        <v>1.61</v>
      </c>
      <c r="R22" s="52">
        <v>5.24</v>
      </c>
      <c r="S22" s="52" t="s">
        <v>32</v>
      </c>
      <c r="T22" s="52" t="s">
        <v>32</v>
      </c>
      <c r="U22" s="52" t="s">
        <v>32</v>
      </c>
      <c r="V22" s="52" t="s">
        <v>32</v>
      </c>
      <c r="W22" s="52">
        <v>5.69</v>
      </c>
      <c r="X22" s="52">
        <v>5.94</v>
      </c>
      <c r="Y22" s="52">
        <v>1.56</v>
      </c>
      <c r="Z22" s="52">
        <v>1.15</v>
      </c>
      <c r="AA22" s="52">
        <v>4.82</v>
      </c>
      <c r="AB22" s="1"/>
      <c r="AC22" s="1"/>
      <c r="AD22" s="1"/>
    </row>
    <row r="23" spans="1:30" s="2" customFormat="1" ht="15">
      <c r="A23" s="50" t="s">
        <v>16</v>
      </c>
      <c r="B23" s="53">
        <v>5.5</v>
      </c>
      <c r="C23" s="53">
        <v>5.44</v>
      </c>
      <c r="D23" s="53">
        <v>5.44</v>
      </c>
      <c r="E23" s="53">
        <v>0.06666666666666668</v>
      </c>
      <c r="F23" s="53">
        <v>1.14</v>
      </c>
      <c r="G23" s="53">
        <v>1.76</v>
      </c>
      <c r="H23" s="53">
        <v>3.47</v>
      </c>
      <c r="I23" s="53">
        <v>3.47</v>
      </c>
      <c r="J23" s="53">
        <v>5.15</v>
      </c>
      <c r="K23" s="53">
        <v>1.03</v>
      </c>
      <c r="L23" s="53">
        <v>0.21</v>
      </c>
      <c r="M23" s="53">
        <v>5.42</v>
      </c>
      <c r="N23" s="53" t="s">
        <v>32</v>
      </c>
      <c r="O23" s="53">
        <v>5.5</v>
      </c>
      <c r="P23" s="53">
        <v>1.65</v>
      </c>
      <c r="Q23" s="53">
        <v>0.6</v>
      </c>
      <c r="R23" s="53">
        <v>4.8</v>
      </c>
      <c r="S23" s="53" t="s">
        <v>32</v>
      </c>
      <c r="T23" s="53" t="s">
        <v>32</v>
      </c>
      <c r="U23" s="53" t="s">
        <v>32</v>
      </c>
      <c r="V23" s="53" t="s">
        <v>32</v>
      </c>
      <c r="W23" s="53">
        <v>5.25</v>
      </c>
      <c r="X23" s="53">
        <v>5.5</v>
      </c>
      <c r="Y23" s="53">
        <v>0.56</v>
      </c>
      <c r="Z23" s="53">
        <v>0.25</v>
      </c>
      <c r="AA23" s="53">
        <v>4.38</v>
      </c>
      <c r="AB23" s="1"/>
      <c r="AC23" s="1"/>
      <c r="AD23" s="1"/>
    </row>
    <row r="24" spans="1:30" s="2" customFormat="1" ht="15">
      <c r="A24" s="49" t="s">
        <v>17</v>
      </c>
      <c r="B24" s="52">
        <v>5.97</v>
      </c>
      <c r="C24" s="52">
        <v>5.92</v>
      </c>
      <c r="D24" s="52">
        <v>5.92</v>
      </c>
      <c r="E24" s="52">
        <v>1.43</v>
      </c>
      <c r="F24" s="52">
        <v>0.33</v>
      </c>
      <c r="G24" s="52">
        <v>0.75</v>
      </c>
      <c r="H24" s="52">
        <v>4.32</v>
      </c>
      <c r="I24" s="52">
        <v>4.32</v>
      </c>
      <c r="J24" s="52">
        <v>5.62</v>
      </c>
      <c r="K24" s="52">
        <v>0.42</v>
      </c>
      <c r="L24" s="52">
        <v>1.25</v>
      </c>
      <c r="M24" s="52">
        <v>5.89</v>
      </c>
      <c r="N24" s="52">
        <v>1.42</v>
      </c>
      <c r="O24" s="52">
        <v>5.97</v>
      </c>
      <c r="P24" s="52">
        <v>2.69</v>
      </c>
      <c r="Q24" s="52">
        <v>1.64</v>
      </c>
      <c r="R24" s="52">
        <v>5.27</v>
      </c>
      <c r="S24" s="52" t="s">
        <v>32</v>
      </c>
      <c r="T24" s="52" t="s">
        <v>32</v>
      </c>
      <c r="U24" s="52" t="s">
        <v>32</v>
      </c>
      <c r="V24" s="52">
        <v>1.18</v>
      </c>
      <c r="W24" s="52">
        <v>5.72</v>
      </c>
      <c r="X24" s="52">
        <v>5.97</v>
      </c>
      <c r="Y24" s="52">
        <v>1.59</v>
      </c>
      <c r="Z24" s="52">
        <v>1.18</v>
      </c>
      <c r="AA24" s="52">
        <v>4.85</v>
      </c>
      <c r="AB24" s="1"/>
      <c r="AC24" s="1"/>
      <c r="AD24" s="1"/>
    </row>
    <row r="25" spans="1:30" s="2" customFormat="1" ht="15">
      <c r="A25" s="50" t="s">
        <v>44</v>
      </c>
      <c r="B25" s="53">
        <v>1.84</v>
      </c>
      <c r="C25" s="53">
        <v>1.79</v>
      </c>
      <c r="D25" s="53">
        <v>1.79</v>
      </c>
      <c r="E25" s="53">
        <v>3.73</v>
      </c>
      <c r="F25" s="53" t="s">
        <v>33</v>
      </c>
      <c r="G25" s="53" t="s">
        <v>33</v>
      </c>
      <c r="H25" s="53">
        <v>0.27</v>
      </c>
      <c r="I25" s="53">
        <v>0.27</v>
      </c>
      <c r="J25" s="53">
        <v>1.49</v>
      </c>
      <c r="K25" s="53" t="s">
        <v>33</v>
      </c>
      <c r="L25" s="53">
        <v>3.52</v>
      </c>
      <c r="M25" s="53">
        <v>1.76</v>
      </c>
      <c r="N25" s="53">
        <v>3.72</v>
      </c>
      <c r="O25" s="53">
        <v>1.84</v>
      </c>
      <c r="P25" s="53">
        <v>2.34</v>
      </c>
      <c r="Q25" s="53">
        <v>3.13</v>
      </c>
      <c r="R25" s="53">
        <v>1.14</v>
      </c>
      <c r="S25" s="53" t="s">
        <v>32</v>
      </c>
      <c r="T25" s="53" t="s">
        <v>32</v>
      </c>
      <c r="U25" s="53" t="s">
        <v>32</v>
      </c>
      <c r="V25" s="53" t="s">
        <v>32</v>
      </c>
      <c r="W25" s="53">
        <v>1.59</v>
      </c>
      <c r="X25" s="53">
        <v>1.84</v>
      </c>
      <c r="Y25" s="53">
        <v>3.18</v>
      </c>
      <c r="Z25" s="53">
        <v>3.59</v>
      </c>
      <c r="AA25" s="53">
        <v>0.72</v>
      </c>
      <c r="AB25" s="1"/>
      <c r="AC25" s="1"/>
      <c r="AD25" s="1"/>
    </row>
    <row r="26" spans="1:30" s="2" customFormat="1" ht="15">
      <c r="A26" s="49" t="s">
        <v>21</v>
      </c>
      <c r="B26" s="52">
        <v>4.74</v>
      </c>
      <c r="C26" s="52">
        <v>4.69</v>
      </c>
      <c r="D26" s="52">
        <v>4.69</v>
      </c>
      <c r="E26" s="52" t="s">
        <v>33</v>
      </c>
      <c r="F26" s="52">
        <v>1.32</v>
      </c>
      <c r="G26" s="52">
        <v>1.98</v>
      </c>
      <c r="H26" s="52" t="s">
        <v>32</v>
      </c>
      <c r="I26" s="52" t="s">
        <v>32</v>
      </c>
      <c r="J26" s="52">
        <v>4.39</v>
      </c>
      <c r="K26" s="52">
        <v>1.25</v>
      </c>
      <c r="L26" s="52" t="s">
        <v>33</v>
      </c>
      <c r="M26" s="52">
        <v>4.66</v>
      </c>
      <c r="N26" s="52" t="s">
        <v>33</v>
      </c>
      <c r="O26" s="52">
        <v>4.74</v>
      </c>
      <c r="P26" s="52" t="s">
        <v>32</v>
      </c>
      <c r="Q26" s="52" t="s">
        <v>32</v>
      </c>
      <c r="R26" s="52">
        <v>4.04</v>
      </c>
      <c r="S26" s="52" t="s">
        <v>32</v>
      </c>
      <c r="T26" s="52" t="s">
        <v>32</v>
      </c>
      <c r="U26" s="52" t="s">
        <v>32</v>
      </c>
      <c r="V26" s="52" t="s">
        <v>32</v>
      </c>
      <c r="W26" s="52">
        <v>4.5</v>
      </c>
      <c r="X26" s="52">
        <v>4.74</v>
      </c>
      <c r="Y26" s="52" t="s">
        <v>33</v>
      </c>
      <c r="Z26" s="52">
        <v>0.47</v>
      </c>
      <c r="AA26" s="52">
        <v>3.62</v>
      </c>
      <c r="AB26" s="1"/>
      <c r="AC26" s="1"/>
      <c r="AD26" s="1"/>
    </row>
    <row r="27" spans="1:30" s="2" customFormat="1" ht="15">
      <c r="A27" s="50" t="s">
        <v>45</v>
      </c>
      <c r="B27" s="53">
        <v>4.31</v>
      </c>
      <c r="C27" s="53">
        <v>4.25</v>
      </c>
      <c r="D27" s="53">
        <v>4.25</v>
      </c>
      <c r="E27" s="53">
        <v>1.53</v>
      </c>
      <c r="F27" s="53" t="s">
        <v>33</v>
      </c>
      <c r="G27" s="53" t="s">
        <v>33</v>
      </c>
      <c r="H27" s="53">
        <v>2.54</v>
      </c>
      <c r="I27" s="53">
        <v>2.54</v>
      </c>
      <c r="J27" s="53">
        <v>3.95</v>
      </c>
      <c r="K27" s="53" t="s">
        <v>33</v>
      </c>
      <c r="L27" s="53">
        <v>1.35</v>
      </c>
      <c r="M27" s="53">
        <v>4.23</v>
      </c>
      <c r="N27" s="53">
        <v>1.52</v>
      </c>
      <c r="O27" s="53">
        <v>4.3</v>
      </c>
      <c r="P27" s="53">
        <v>2.79</v>
      </c>
      <c r="Q27" s="53">
        <v>1.74</v>
      </c>
      <c r="R27" s="53">
        <v>3.61</v>
      </c>
      <c r="S27" s="53" t="s">
        <v>32</v>
      </c>
      <c r="T27" s="53" t="s">
        <v>32</v>
      </c>
      <c r="U27" s="53" t="s">
        <v>32</v>
      </c>
      <c r="V27" s="53" t="s">
        <v>32</v>
      </c>
      <c r="W27" s="53">
        <v>4.06</v>
      </c>
      <c r="X27" s="53">
        <v>4.3</v>
      </c>
      <c r="Y27" s="53">
        <v>1.69</v>
      </c>
      <c r="Z27" s="53">
        <v>1.28</v>
      </c>
      <c r="AA27" s="53">
        <v>3.19</v>
      </c>
      <c r="AB27" s="1"/>
      <c r="AC27" s="1"/>
      <c r="AD27" s="1"/>
    </row>
    <row r="28" spans="1:30" s="2" customFormat="1" ht="15">
      <c r="A28" s="49" t="s">
        <v>46</v>
      </c>
      <c r="B28" s="52">
        <v>2.78</v>
      </c>
      <c r="C28" s="52">
        <v>2.72</v>
      </c>
      <c r="D28" s="52">
        <v>2.72</v>
      </c>
      <c r="E28" s="52">
        <v>2.61</v>
      </c>
      <c r="F28" s="52" t="s">
        <v>33</v>
      </c>
      <c r="G28" s="52" t="s">
        <v>33</v>
      </c>
      <c r="H28" s="52">
        <v>1.46</v>
      </c>
      <c r="I28" s="52">
        <v>1.46</v>
      </c>
      <c r="J28" s="52">
        <v>2.42</v>
      </c>
      <c r="K28" s="52" t="s">
        <v>33</v>
      </c>
      <c r="L28" s="52">
        <v>2.43</v>
      </c>
      <c r="M28" s="52">
        <v>2.7</v>
      </c>
      <c r="N28" s="52">
        <v>2.6</v>
      </c>
      <c r="O28" s="52">
        <v>2.77</v>
      </c>
      <c r="P28" s="52">
        <v>3.54</v>
      </c>
      <c r="Q28" s="52">
        <v>2.82</v>
      </c>
      <c r="R28" s="52">
        <v>2.07</v>
      </c>
      <c r="S28" s="52" t="s">
        <v>32</v>
      </c>
      <c r="T28" s="52" t="s">
        <v>32</v>
      </c>
      <c r="U28" s="52" t="s">
        <v>32</v>
      </c>
      <c r="V28" s="52" t="s">
        <v>32</v>
      </c>
      <c r="W28" s="52">
        <v>2.53</v>
      </c>
      <c r="X28" s="52">
        <v>2.77</v>
      </c>
      <c r="Y28" s="52">
        <v>2.77</v>
      </c>
      <c r="Z28" s="52">
        <v>2.36</v>
      </c>
      <c r="AA28" s="52">
        <v>1.66</v>
      </c>
      <c r="AB28" s="1"/>
      <c r="AC28" s="1"/>
      <c r="AD28" s="1"/>
    </row>
    <row r="29" spans="1:30" s="2" customFormat="1" ht="15">
      <c r="A29" s="50" t="s">
        <v>47</v>
      </c>
      <c r="B29" s="53">
        <v>4.31</v>
      </c>
      <c r="C29" s="53">
        <v>4.25</v>
      </c>
      <c r="D29" s="53">
        <v>4.25</v>
      </c>
      <c r="E29" s="53">
        <v>2</v>
      </c>
      <c r="F29" s="53" t="s">
        <v>33</v>
      </c>
      <c r="G29" s="53" t="s">
        <v>33</v>
      </c>
      <c r="H29" s="53">
        <v>2.07</v>
      </c>
      <c r="I29" s="53">
        <v>2.07</v>
      </c>
      <c r="J29" s="53">
        <v>3.95</v>
      </c>
      <c r="K29" s="53" t="s">
        <v>33</v>
      </c>
      <c r="L29" s="53">
        <v>1.82</v>
      </c>
      <c r="M29" s="53">
        <v>4.23</v>
      </c>
      <c r="N29" s="53">
        <v>2</v>
      </c>
      <c r="O29" s="53">
        <v>4.3</v>
      </c>
      <c r="P29" s="53">
        <v>3.26</v>
      </c>
      <c r="Q29" s="53">
        <v>2.21</v>
      </c>
      <c r="R29" s="53">
        <v>3.61</v>
      </c>
      <c r="S29" s="53" t="s">
        <v>32</v>
      </c>
      <c r="T29" s="53" t="s">
        <v>32</v>
      </c>
      <c r="U29" s="53" t="s">
        <v>32</v>
      </c>
      <c r="V29" s="53" t="s">
        <v>32</v>
      </c>
      <c r="W29" s="53">
        <v>4.06</v>
      </c>
      <c r="X29" s="53">
        <v>4.3</v>
      </c>
      <c r="Y29" s="53">
        <v>2.17</v>
      </c>
      <c r="Z29" s="53">
        <v>1.75</v>
      </c>
      <c r="AA29" s="53">
        <v>3.19</v>
      </c>
      <c r="AB29" s="1"/>
      <c r="AC29" s="1"/>
      <c r="AD29" s="1"/>
    </row>
    <row r="30" spans="1:30" s="2" customFormat="1" ht="15">
      <c r="A30" s="49" t="s">
        <v>48</v>
      </c>
      <c r="B30" s="52">
        <v>1.04</v>
      </c>
      <c r="C30" s="52">
        <v>0.98</v>
      </c>
      <c r="D30" s="52">
        <v>0.98</v>
      </c>
      <c r="E30" s="52" t="s">
        <v>33</v>
      </c>
      <c r="F30" s="52" t="s">
        <v>33</v>
      </c>
      <c r="G30" s="52" t="s">
        <v>33</v>
      </c>
      <c r="H30" s="52" t="s">
        <v>33</v>
      </c>
      <c r="I30" s="52" t="s">
        <v>33</v>
      </c>
      <c r="J30" s="52">
        <v>0.69</v>
      </c>
      <c r="K30" s="52" t="s">
        <v>33</v>
      </c>
      <c r="L30" s="52" t="s">
        <v>33</v>
      </c>
      <c r="M30" s="52">
        <v>0.96</v>
      </c>
      <c r="N30" s="52" t="s">
        <v>33</v>
      </c>
      <c r="O30" s="52">
        <v>1.03</v>
      </c>
      <c r="P30" s="52" t="s">
        <v>33</v>
      </c>
      <c r="Q30" s="52" t="s">
        <v>33</v>
      </c>
      <c r="R30" s="52">
        <v>0.34</v>
      </c>
      <c r="S30" s="52" t="s">
        <v>32</v>
      </c>
      <c r="T30" s="52" t="s">
        <v>32</v>
      </c>
      <c r="U30" s="52" t="s">
        <v>32</v>
      </c>
      <c r="V30" s="52" t="s">
        <v>32</v>
      </c>
      <c r="W30" s="52">
        <v>0.79</v>
      </c>
      <c r="X30" s="52">
        <v>1.03</v>
      </c>
      <c r="Y30" s="52" t="s">
        <v>33</v>
      </c>
      <c r="Z30" s="52" t="s">
        <v>33</v>
      </c>
      <c r="AA30" s="52" t="s">
        <v>33</v>
      </c>
      <c r="AB30" s="1"/>
      <c r="AC30" s="1"/>
      <c r="AD30" s="1"/>
    </row>
    <row r="31" spans="1:30" s="2" customFormat="1" ht="15">
      <c r="A31" s="50" t="s">
        <v>49</v>
      </c>
      <c r="B31" s="53">
        <v>5.45</v>
      </c>
      <c r="C31" s="53">
        <v>5.39</v>
      </c>
      <c r="D31" s="53">
        <v>5.39</v>
      </c>
      <c r="E31" s="53">
        <v>0.24</v>
      </c>
      <c r="F31" s="53">
        <v>0.87</v>
      </c>
      <c r="G31" s="53">
        <v>1.54</v>
      </c>
      <c r="H31" s="53">
        <v>3.33</v>
      </c>
      <c r="I31" s="53">
        <v>3.33</v>
      </c>
      <c r="J31" s="53">
        <v>5.1</v>
      </c>
      <c r="K31" s="53">
        <v>0.81</v>
      </c>
      <c r="L31" s="53">
        <v>0.06666666666666668</v>
      </c>
      <c r="M31" s="53">
        <v>5.37</v>
      </c>
      <c r="N31" s="53">
        <v>0.24</v>
      </c>
      <c r="O31" s="53">
        <v>5.44</v>
      </c>
      <c r="P31" s="53">
        <v>1.52</v>
      </c>
      <c r="Q31" s="53">
        <v>0.47</v>
      </c>
      <c r="R31" s="53">
        <v>4.75</v>
      </c>
      <c r="S31" s="53" t="s">
        <v>32</v>
      </c>
      <c r="T31" s="53" t="s">
        <v>32</v>
      </c>
      <c r="U31" s="53" t="s">
        <v>32</v>
      </c>
      <c r="V31" s="53" t="s">
        <v>32</v>
      </c>
      <c r="W31" s="53">
        <v>5.2</v>
      </c>
      <c r="X31" s="53">
        <v>5.44</v>
      </c>
      <c r="Y31" s="53">
        <v>0.43</v>
      </c>
      <c r="Z31" s="53">
        <v>0</v>
      </c>
      <c r="AA31" s="53">
        <v>4.33</v>
      </c>
      <c r="AB31" s="1"/>
      <c r="AC31" s="1"/>
      <c r="AD31" s="1"/>
    </row>
    <row r="32" spans="1:30" s="2" customFormat="1" ht="15">
      <c r="A32" s="49" t="s">
        <v>102</v>
      </c>
      <c r="B32" s="52">
        <v>5.45</v>
      </c>
      <c r="C32" s="52">
        <v>5.39</v>
      </c>
      <c r="D32" s="52">
        <v>5.39</v>
      </c>
      <c r="E32" s="52">
        <v>0.83</v>
      </c>
      <c r="F32" s="52">
        <v>0.29</v>
      </c>
      <c r="G32" s="52">
        <v>0.94</v>
      </c>
      <c r="H32" s="52">
        <v>3.87</v>
      </c>
      <c r="I32" s="52">
        <v>3.87</v>
      </c>
      <c r="J32" s="52">
        <v>5.1</v>
      </c>
      <c r="K32" s="52">
        <v>0.23</v>
      </c>
      <c r="L32" s="52">
        <v>0.66</v>
      </c>
      <c r="M32" s="52">
        <v>5.37</v>
      </c>
      <c r="N32" s="52">
        <v>0.83</v>
      </c>
      <c r="O32" s="52">
        <v>5.44</v>
      </c>
      <c r="P32" s="52">
        <v>2.07</v>
      </c>
      <c r="Q32" s="52">
        <v>1.05</v>
      </c>
      <c r="R32" s="52">
        <v>4.75</v>
      </c>
      <c r="S32" s="52" t="s">
        <v>32</v>
      </c>
      <c r="T32" s="52" t="s">
        <v>32</v>
      </c>
      <c r="U32" s="52" t="s">
        <v>32</v>
      </c>
      <c r="V32" s="52">
        <v>0.58</v>
      </c>
      <c r="W32" s="52">
        <v>5.2</v>
      </c>
      <c r="X32" s="52">
        <v>5.44</v>
      </c>
      <c r="Y32" s="52">
        <v>1</v>
      </c>
      <c r="Z32" s="52">
        <v>0.59</v>
      </c>
      <c r="AA32" s="52">
        <v>4.33</v>
      </c>
      <c r="AB32" s="1"/>
      <c r="AC32" s="1"/>
      <c r="AD32" s="1"/>
    </row>
    <row r="33" spans="1:30" s="2" customFormat="1" ht="15">
      <c r="A33" s="50" t="s">
        <v>101</v>
      </c>
      <c r="B33" s="53">
        <v>5.45</v>
      </c>
      <c r="C33" s="53">
        <v>5.39</v>
      </c>
      <c r="D33" s="53">
        <v>5.39</v>
      </c>
      <c r="E33" s="53">
        <v>0.59</v>
      </c>
      <c r="F33" s="53">
        <v>1.01</v>
      </c>
      <c r="G33" s="53">
        <v>1.67</v>
      </c>
      <c r="H33" s="53">
        <v>3.47</v>
      </c>
      <c r="I33" s="53">
        <v>3.47</v>
      </c>
      <c r="J33" s="53">
        <v>5.1</v>
      </c>
      <c r="K33" s="53">
        <v>0.94</v>
      </c>
      <c r="L33" s="53">
        <v>0.42</v>
      </c>
      <c r="M33" s="53">
        <v>5.37</v>
      </c>
      <c r="N33" s="53">
        <v>0.59</v>
      </c>
      <c r="O33" s="53">
        <v>5.44</v>
      </c>
      <c r="P33" s="53">
        <v>1.84</v>
      </c>
      <c r="Q33" s="53">
        <v>0.81</v>
      </c>
      <c r="R33" s="53">
        <v>4.75</v>
      </c>
      <c r="S33" s="53" t="s">
        <v>32</v>
      </c>
      <c r="T33" s="53" t="s">
        <v>32</v>
      </c>
      <c r="U33" s="53" t="s">
        <v>32</v>
      </c>
      <c r="V33" s="53">
        <v>0</v>
      </c>
      <c r="W33" s="53">
        <v>5.2</v>
      </c>
      <c r="X33" s="53">
        <v>5.44</v>
      </c>
      <c r="Y33" s="53">
        <v>0.76</v>
      </c>
      <c r="Z33" s="53">
        <v>0.35</v>
      </c>
      <c r="AA33" s="53">
        <v>4.33</v>
      </c>
      <c r="AB33" s="1"/>
      <c r="AC33" s="1"/>
      <c r="AD33" s="1"/>
    </row>
    <row r="34" spans="1:30" s="2" customFormat="1" ht="15">
      <c r="A34" s="49" t="s">
        <v>103</v>
      </c>
      <c r="B34" s="52">
        <v>4.31</v>
      </c>
      <c r="C34" s="52">
        <v>4.25</v>
      </c>
      <c r="D34" s="52">
        <v>4.25</v>
      </c>
      <c r="E34" s="52">
        <v>1.25</v>
      </c>
      <c r="F34" s="52" t="s">
        <v>33</v>
      </c>
      <c r="G34" s="52" t="s">
        <v>33</v>
      </c>
      <c r="H34" s="52">
        <v>2.82</v>
      </c>
      <c r="I34" s="52">
        <v>2.82</v>
      </c>
      <c r="J34" s="52">
        <v>3.95</v>
      </c>
      <c r="K34" s="52" t="s">
        <v>33</v>
      </c>
      <c r="L34" s="52">
        <v>1.08</v>
      </c>
      <c r="M34" s="52">
        <v>4.23</v>
      </c>
      <c r="N34" s="52">
        <v>1.25</v>
      </c>
      <c r="O34" s="52">
        <v>4.3</v>
      </c>
      <c r="P34" s="52">
        <v>2.51</v>
      </c>
      <c r="Q34" s="52">
        <v>1.47</v>
      </c>
      <c r="R34" s="52">
        <v>3.61</v>
      </c>
      <c r="S34" s="52" t="s">
        <v>32</v>
      </c>
      <c r="T34" s="52" t="s">
        <v>32</v>
      </c>
      <c r="U34" s="52" t="s">
        <v>32</v>
      </c>
      <c r="V34" s="52">
        <v>0</v>
      </c>
      <c r="W34" s="52">
        <v>4.06</v>
      </c>
      <c r="X34" s="52">
        <v>4.3</v>
      </c>
      <c r="Y34" s="52">
        <v>1.42</v>
      </c>
      <c r="Z34" s="52">
        <v>1.01</v>
      </c>
      <c r="AA34" s="52">
        <v>3.19</v>
      </c>
      <c r="AB34" s="1"/>
      <c r="AC34" s="1"/>
      <c r="AD34" s="1"/>
    </row>
    <row r="35" spans="1:30" s="2" customFormat="1" ht="15">
      <c r="A35" s="50" t="s">
        <v>104</v>
      </c>
      <c r="B35" s="53">
        <v>4.31</v>
      </c>
      <c r="C35" s="53">
        <v>4.25</v>
      </c>
      <c r="D35" s="53">
        <v>4.25</v>
      </c>
      <c r="E35" s="53">
        <v>1.68</v>
      </c>
      <c r="F35" s="53">
        <v>2.39</v>
      </c>
      <c r="G35" s="53">
        <v>3.04</v>
      </c>
      <c r="H35" s="53">
        <v>2.1</v>
      </c>
      <c r="I35" s="53">
        <v>2.1</v>
      </c>
      <c r="J35" s="53">
        <v>3.95</v>
      </c>
      <c r="K35" s="53">
        <v>2.32</v>
      </c>
      <c r="L35" s="53">
        <v>1.47</v>
      </c>
      <c r="M35" s="53">
        <v>4.23</v>
      </c>
      <c r="N35" s="53">
        <v>1.67</v>
      </c>
      <c r="O35" s="53">
        <v>4.3</v>
      </c>
      <c r="P35" s="53">
        <v>0</v>
      </c>
      <c r="Q35" s="53">
        <v>1.08</v>
      </c>
      <c r="R35" s="53">
        <v>3.61</v>
      </c>
      <c r="S35" s="53">
        <v>0</v>
      </c>
      <c r="T35" s="53" t="s">
        <v>32</v>
      </c>
      <c r="U35" s="53" t="s">
        <v>32</v>
      </c>
      <c r="V35" s="53">
        <v>0</v>
      </c>
      <c r="W35" s="53">
        <v>4.06</v>
      </c>
      <c r="X35" s="53">
        <v>4.3</v>
      </c>
      <c r="Y35" s="53">
        <v>1.12</v>
      </c>
      <c r="Z35" s="53">
        <v>1.54</v>
      </c>
      <c r="AA35" s="53">
        <v>3.19</v>
      </c>
      <c r="AB35" s="1"/>
      <c r="AC35" s="1"/>
      <c r="AD35" s="1"/>
    </row>
    <row r="36" spans="1:30" s="2" customFormat="1" ht="15">
      <c r="A36" s="49" t="s">
        <v>50</v>
      </c>
      <c r="B36" s="52">
        <v>5.45</v>
      </c>
      <c r="C36" s="52">
        <v>5.39</v>
      </c>
      <c r="D36" s="52">
        <v>5.39</v>
      </c>
      <c r="E36" s="52" t="s">
        <v>33</v>
      </c>
      <c r="F36" s="52">
        <v>1.3</v>
      </c>
      <c r="G36" s="52">
        <v>1.96</v>
      </c>
      <c r="H36" s="52">
        <v>2.89</v>
      </c>
      <c r="I36" s="52">
        <v>2.89</v>
      </c>
      <c r="J36" s="52">
        <v>5.1</v>
      </c>
      <c r="K36" s="52">
        <v>1.23</v>
      </c>
      <c r="L36" s="52" t="s">
        <v>33</v>
      </c>
      <c r="M36" s="52">
        <v>5.37</v>
      </c>
      <c r="N36" s="52" t="s">
        <v>33</v>
      </c>
      <c r="O36" s="52">
        <v>5.44</v>
      </c>
      <c r="P36" s="52">
        <v>1.08</v>
      </c>
      <c r="Q36" s="52">
        <v>0</v>
      </c>
      <c r="R36" s="52">
        <v>4.75</v>
      </c>
      <c r="S36" s="52" t="s">
        <v>32</v>
      </c>
      <c r="T36" s="52" t="s">
        <v>32</v>
      </c>
      <c r="U36" s="52" t="s">
        <v>32</v>
      </c>
      <c r="V36" s="52" t="s">
        <v>32</v>
      </c>
      <c r="W36" s="52">
        <v>5.2</v>
      </c>
      <c r="X36" s="52">
        <v>5.44</v>
      </c>
      <c r="Y36" s="52" t="s">
        <v>33</v>
      </c>
      <c r="Z36" s="52">
        <v>0.45</v>
      </c>
      <c r="AA36" s="52">
        <v>4.33</v>
      </c>
      <c r="AB36" s="1"/>
      <c r="AC36" s="1"/>
      <c r="AD36" s="1"/>
    </row>
    <row r="37" spans="1:30" s="2" customFormat="1" ht="15">
      <c r="A37" s="50" t="s">
        <v>105</v>
      </c>
      <c r="B37" s="53">
        <v>2.78</v>
      </c>
      <c r="C37" s="53">
        <v>2.72</v>
      </c>
      <c r="D37" s="53">
        <v>2.72</v>
      </c>
      <c r="E37" s="53">
        <v>2.96</v>
      </c>
      <c r="F37" s="53" t="s">
        <v>33</v>
      </c>
      <c r="G37" s="53" t="s">
        <v>33</v>
      </c>
      <c r="H37" s="53">
        <v>1.19</v>
      </c>
      <c r="I37" s="53">
        <v>1.19</v>
      </c>
      <c r="J37" s="53">
        <v>2.42</v>
      </c>
      <c r="K37" s="53" t="s">
        <v>33</v>
      </c>
      <c r="L37" s="53">
        <v>2.78</v>
      </c>
      <c r="M37" s="53">
        <v>2.7</v>
      </c>
      <c r="N37" s="53">
        <v>2.95</v>
      </c>
      <c r="O37" s="53">
        <v>2.77</v>
      </c>
      <c r="P37" s="53">
        <v>3.32</v>
      </c>
      <c r="Q37" s="53">
        <v>3.13</v>
      </c>
      <c r="R37" s="53">
        <v>2.07</v>
      </c>
      <c r="S37" s="53" t="s">
        <v>32</v>
      </c>
      <c r="T37" s="53" t="s">
        <v>32</v>
      </c>
      <c r="U37" s="53" t="s">
        <v>32</v>
      </c>
      <c r="V37" s="53">
        <v>0</v>
      </c>
      <c r="W37" s="53">
        <v>2.53</v>
      </c>
      <c r="X37" s="53">
        <v>2.77</v>
      </c>
      <c r="Y37" s="53">
        <v>3.1</v>
      </c>
      <c r="Z37" s="53">
        <v>2.71</v>
      </c>
      <c r="AA37" s="53">
        <v>1.66</v>
      </c>
      <c r="AB37" s="1"/>
      <c r="AC37" s="1"/>
      <c r="AD37" s="1"/>
    </row>
    <row r="38" spans="1:30" s="2" customFormat="1" ht="15.75" thickBot="1">
      <c r="A38" s="81" t="s">
        <v>31</v>
      </c>
      <c r="B38" s="82">
        <v>1.04</v>
      </c>
      <c r="C38" s="82">
        <v>0.98</v>
      </c>
      <c r="D38" s="82">
        <v>0.98</v>
      </c>
      <c r="E38" s="82" t="s">
        <v>33</v>
      </c>
      <c r="F38" s="82" t="s">
        <v>33</v>
      </c>
      <c r="G38" s="82" t="s">
        <v>33</v>
      </c>
      <c r="H38" s="82" t="s">
        <v>33</v>
      </c>
      <c r="I38" s="82" t="s">
        <v>33</v>
      </c>
      <c r="J38" s="82">
        <v>0.69</v>
      </c>
      <c r="K38" s="82" t="s">
        <v>33</v>
      </c>
      <c r="L38" s="82" t="s">
        <v>33</v>
      </c>
      <c r="M38" s="82">
        <v>0.96</v>
      </c>
      <c r="N38" s="82" t="s">
        <v>33</v>
      </c>
      <c r="O38" s="82">
        <v>1.03</v>
      </c>
      <c r="P38" s="82" t="s">
        <v>33</v>
      </c>
      <c r="Q38" s="82" t="s">
        <v>33</v>
      </c>
      <c r="R38" s="82">
        <v>0.34</v>
      </c>
      <c r="S38" s="82" t="s">
        <v>32</v>
      </c>
      <c r="T38" s="82" t="s">
        <v>32</v>
      </c>
      <c r="U38" s="82" t="s">
        <v>32</v>
      </c>
      <c r="V38" s="82" t="s">
        <v>32</v>
      </c>
      <c r="W38" s="82">
        <v>0.79</v>
      </c>
      <c r="X38" s="82">
        <v>1.03</v>
      </c>
      <c r="Y38" s="82" t="s">
        <v>33</v>
      </c>
      <c r="Z38" s="82" t="s">
        <v>33</v>
      </c>
      <c r="AA38" s="82" t="s">
        <v>32</v>
      </c>
      <c r="AB38" s="1"/>
      <c r="AC38" s="1"/>
      <c r="AD38" s="1"/>
    </row>
    <row r="39" spans="1:30" s="86" customFormat="1" ht="15.75" thickTop="1">
      <c r="A39" s="83" t="s">
        <v>85</v>
      </c>
      <c r="B39" s="84" t="s">
        <v>32</v>
      </c>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63"/>
      <c r="AC39" s="63"/>
      <c r="AD39" s="63"/>
    </row>
    <row r="40" spans="1:19" s="2" customFormat="1" ht="13.5" customHeight="1">
      <c r="A40" s="45" t="s">
        <v>51</v>
      </c>
      <c r="B40" s="46" t="s">
        <v>33</v>
      </c>
      <c r="C40" s="107" t="s">
        <v>88</v>
      </c>
      <c r="D40" s="107"/>
      <c r="E40" s="107"/>
      <c r="F40" s="107"/>
      <c r="G40" s="107"/>
      <c r="H40" s="107"/>
      <c r="I40" s="107"/>
      <c r="J40" s="107"/>
      <c r="K40" s="107"/>
      <c r="L40" s="107"/>
      <c r="M40" s="107"/>
      <c r="N40" s="107"/>
      <c r="O40" s="107"/>
      <c r="P40" s="107"/>
      <c r="Q40" s="107"/>
      <c r="R40" s="107"/>
      <c r="S40" s="107"/>
    </row>
    <row r="41" spans="1:19" s="2" customFormat="1" ht="13.5" customHeight="1">
      <c r="A41" s="97" t="s">
        <v>106</v>
      </c>
      <c r="B41" s="47" t="s">
        <v>5</v>
      </c>
      <c r="C41" s="48"/>
      <c r="D41" s="90">
        <f>INDEX('[6]FR Detail'!$B$436:$G$439,MATCH(A41,'[6]FR Detail'!$B$436:$B$439,),MATCH(0.53,'[6]FR Detail'!$B$436:$G$436,))</f>
        <v>0.53</v>
      </c>
      <c r="E41" s="108" t="s">
        <v>52</v>
      </c>
      <c r="F41" s="108"/>
      <c r="G41" s="108"/>
      <c r="H41" s="108"/>
      <c r="I41" s="108"/>
      <c r="J41" s="108"/>
      <c r="K41" s="108"/>
      <c r="L41" s="108"/>
      <c r="M41" s="108"/>
      <c r="N41" s="108"/>
      <c r="O41" s="108"/>
      <c r="P41" s="108"/>
      <c r="Q41" s="108"/>
      <c r="R41" s="108"/>
      <c r="S41" s="55"/>
    </row>
    <row r="42" spans="1:19" s="2" customFormat="1" ht="12" customHeight="1">
      <c r="A42" s="97" t="s">
        <v>107</v>
      </c>
      <c r="B42" s="5" t="s">
        <v>8</v>
      </c>
      <c r="C42" s="5"/>
      <c r="D42" s="90">
        <f>INDEX('[6]FR Detail'!$B$436:$G$439,MATCH(A42,'[6]FR Detail'!$B$436:$B$439,),MATCH(0.53,'[6]FR Detail'!$B$436:$G$436,))</f>
        <v>0.11</v>
      </c>
      <c r="E42" s="108"/>
      <c r="F42" s="108"/>
      <c r="G42" s="108"/>
      <c r="H42" s="108"/>
      <c r="I42" s="108"/>
      <c r="J42" s="108"/>
      <c r="K42" s="108"/>
      <c r="L42" s="108"/>
      <c r="M42" s="108"/>
      <c r="N42" s="108"/>
      <c r="O42" s="108"/>
      <c r="P42" s="108"/>
      <c r="Q42" s="108"/>
      <c r="R42" s="108"/>
      <c r="S42" s="54"/>
    </row>
    <row r="43" spans="1:19" s="2" customFormat="1" ht="13.5" customHeight="1">
      <c r="A43" s="97" t="s">
        <v>107</v>
      </c>
      <c r="B43" s="5" t="s">
        <v>9</v>
      </c>
      <c r="C43" s="5"/>
      <c r="D43" s="90">
        <f>INDEX('[6]FR Detail'!$B$436:$G$439,MATCH(A43,'[6]FR Detail'!$B$436:$B$439,),MATCH(0.53,'[6]FR Detail'!$B$436:$G$436,))</f>
        <v>0.11</v>
      </c>
      <c r="E43" s="108"/>
      <c r="F43" s="108"/>
      <c r="G43" s="108"/>
      <c r="H43" s="108"/>
      <c r="I43" s="108"/>
      <c r="J43" s="108"/>
      <c r="K43" s="108"/>
      <c r="L43" s="108"/>
      <c r="M43" s="108"/>
      <c r="N43" s="108"/>
      <c r="O43" s="108"/>
      <c r="P43" s="108"/>
      <c r="Q43" s="108"/>
      <c r="R43" s="108"/>
      <c r="S43" s="54"/>
    </row>
    <row r="44" spans="1:19" ht="12" customHeight="1">
      <c r="A44" s="97" t="s">
        <v>108</v>
      </c>
      <c r="B44" s="5" t="s">
        <v>12</v>
      </c>
      <c r="C44" s="5"/>
      <c r="D44" s="90">
        <f>INDEX('[6]FR Detail'!$B$436:$G$439,MATCH(A44,'[6]FR Detail'!$B$436:$B$439,),MATCH(0.53,'[6]FR Detail'!$B$436:$G$436,))</f>
        <v>0.56</v>
      </c>
      <c r="E44" s="108"/>
      <c r="F44" s="108"/>
      <c r="G44" s="108"/>
      <c r="H44" s="108"/>
      <c r="I44" s="108"/>
      <c r="J44" s="108"/>
      <c r="K44" s="108"/>
      <c r="L44" s="108"/>
      <c r="M44" s="108"/>
      <c r="N44" s="108"/>
      <c r="O44" s="108"/>
      <c r="P44" s="108"/>
      <c r="Q44" s="108"/>
      <c r="R44" s="108"/>
      <c r="S44" s="54"/>
    </row>
    <row r="45" spans="1:19" ht="12" customHeight="1">
      <c r="A45" s="97" t="s">
        <v>109</v>
      </c>
      <c r="B45" s="5" t="s">
        <v>16</v>
      </c>
      <c r="C45" s="5"/>
      <c r="D45" s="90">
        <f>INDEX('[6]FR Detail'!$B$436:$G$439,MATCH(A45,'[6]FR Detail'!$B$436:$B$439,),MATCH(0.53,'[6]FR Detail'!$B$436:$G$436,))</f>
        <v>0</v>
      </c>
      <c r="E45" s="108"/>
      <c r="F45" s="108"/>
      <c r="G45" s="108"/>
      <c r="H45" s="108"/>
      <c r="I45" s="108"/>
      <c r="J45" s="108"/>
      <c r="K45" s="108"/>
      <c r="L45" s="108"/>
      <c r="M45" s="108"/>
      <c r="N45" s="108"/>
      <c r="O45" s="108"/>
      <c r="P45" s="108"/>
      <c r="Q45" s="108"/>
      <c r="R45" s="108"/>
      <c r="S45" s="54"/>
    </row>
  </sheetData>
  <mergeCells count="3">
    <mergeCell ref="C40:S40"/>
    <mergeCell ref="E41:R45"/>
    <mergeCell ref="A1:AB1"/>
  </mergeCells>
  <printOptions/>
  <pageMargins left="0.18" right="0.17" top="0.26" bottom="0.2" header="0.2" footer="0.18"/>
  <pageSetup fitToHeight="1" fitToWidth="1" horizontalDpi="600" verticalDpi="600" orientation="landscape" paperSize="5"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E40"/>
  <sheetViews>
    <sheetView tabSelected="1" zoomScale="60" zoomScaleNormal="60" workbookViewId="0" topLeftCell="A1">
      <selection activeCell="A3" sqref="A3"/>
    </sheetView>
  </sheetViews>
  <sheetFormatPr defaultColWidth="9.00390625" defaultRowHeight="12.75"/>
  <cols>
    <col min="1" max="1" width="19.25390625" style="1" customWidth="1"/>
    <col min="2" max="2" width="9.50390625" style="1" customWidth="1"/>
    <col min="3" max="28" width="6.375" style="1" customWidth="1"/>
    <col min="29" max="30" width="6.125" style="1" customWidth="1"/>
    <col min="31" max="31" width="13.00390625" style="1" customWidth="1"/>
    <col min="32" max="16384" width="8.875" style="1" customWidth="1"/>
  </cols>
  <sheetData>
    <row r="1" spans="1:31" ht="51" customHeight="1" thickBot="1">
      <c r="A1" s="109" t="s">
        <v>111</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54"/>
      <c r="AD1" s="54"/>
      <c r="AE1" s="54"/>
    </row>
    <row r="2" spans="1:29" ht="39" customHeight="1" thickTop="1">
      <c r="A2" s="102" t="s">
        <v>86</v>
      </c>
      <c r="B2" s="56" t="s">
        <v>1</v>
      </c>
      <c r="C2" s="92"/>
      <c r="D2" s="92"/>
      <c r="E2" s="92"/>
      <c r="F2" s="92"/>
      <c r="G2" s="92"/>
      <c r="H2" s="92"/>
      <c r="I2" s="92"/>
      <c r="J2" s="92"/>
      <c r="K2" s="92"/>
      <c r="L2" s="92"/>
      <c r="M2" s="92"/>
      <c r="N2" s="92"/>
      <c r="O2" s="92"/>
      <c r="P2" s="92"/>
      <c r="Q2" s="92"/>
      <c r="R2" s="92"/>
      <c r="S2" s="92"/>
      <c r="T2" s="92"/>
      <c r="U2" s="92"/>
      <c r="V2" s="92"/>
      <c r="W2" s="92"/>
      <c r="X2" s="92"/>
      <c r="Y2" s="92"/>
      <c r="Z2" s="92"/>
      <c r="AA2" s="92"/>
      <c r="AB2" s="98"/>
      <c r="AC2" s="103"/>
    </row>
    <row r="3" spans="1:29" s="96" customFormat="1" ht="85.5" customHeight="1">
      <c r="A3" s="100" t="s">
        <v>2</v>
      </c>
      <c r="B3" s="89" t="s">
        <v>10</v>
      </c>
      <c r="C3" s="89" t="s">
        <v>3</v>
      </c>
      <c r="D3" s="89" t="s">
        <v>4</v>
      </c>
      <c r="E3" s="89" t="s">
        <v>5</v>
      </c>
      <c r="F3" s="89" t="s">
        <v>6</v>
      </c>
      <c r="G3" s="89" t="s">
        <v>7</v>
      </c>
      <c r="H3" s="89" t="s">
        <v>8</v>
      </c>
      <c r="I3" s="89" t="s">
        <v>9</v>
      </c>
      <c r="J3" s="89" t="s">
        <v>11</v>
      </c>
      <c r="K3" s="89" t="s">
        <v>12</v>
      </c>
      <c r="L3" s="89" t="s">
        <v>13</v>
      </c>
      <c r="M3" s="89" t="s">
        <v>14</v>
      </c>
      <c r="N3" s="89" t="s">
        <v>16</v>
      </c>
      <c r="O3" s="89" t="s">
        <v>18</v>
      </c>
      <c r="P3" s="89" t="s">
        <v>20</v>
      </c>
      <c r="Q3" s="89" t="s">
        <v>21</v>
      </c>
      <c r="R3" s="89" t="s">
        <v>22</v>
      </c>
      <c r="S3" s="89" t="s">
        <v>23</v>
      </c>
      <c r="T3" s="89" t="s">
        <v>24</v>
      </c>
      <c r="U3" s="89" t="s">
        <v>25</v>
      </c>
      <c r="V3" s="89" t="s">
        <v>26</v>
      </c>
      <c r="W3" s="89" t="s">
        <v>27</v>
      </c>
      <c r="X3" s="89" t="s">
        <v>28</v>
      </c>
      <c r="Y3" s="89" t="s">
        <v>29</v>
      </c>
      <c r="Z3" s="89" t="s">
        <v>30</v>
      </c>
      <c r="AA3" s="89" t="s">
        <v>31</v>
      </c>
      <c r="AB3" s="101"/>
      <c r="AC3" s="101"/>
    </row>
    <row r="4" spans="1:28" ht="15" customHeight="1">
      <c r="A4" s="49" t="s">
        <v>3</v>
      </c>
      <c r="B4" s="104">
        <v>1.04</v>
      </c>
      <c r="C4" s="104" t="s">
        <v>32</v>
      </c>
      <c r="D4" s="104" t="s">
        <v>33</v>
      </c>
      <c r="E4" s="104" t="s">
        <v>33</v>
      </c>
      <c r="F4" s="104" t="s">
        <v>33</v>
      </c>
      <c r="G4" s="104" t="s">
        <v>33</v>
      </c>
      <c r="H4" s="104" t="s">
        <v>33</v>
      </c>
      <c r="I4" s="104" t="s">
        <v>33</v>
      </c>
      <c r="J4" s="104" t="s">
        <v>33</v>
      </c>
      <c r="K4" s="104" t="s">
        <v>33</v>
      </c>
      <c r="L4" s="104" t="s">
        <v>33</v>
      </c>
      <c r="M4" s="104" t="s">
        <v>33</v>
      </c>
      <c r="N4" s="104" t="s">
        <v>33</v>
      </c>
      <c r="O4" s="104">
        <v>1.03</v>
      </c>
      <c r="P4" s="104" t="s">
        <v>33</v>
      </c>
      <c r="Q4" s="104" t="s">
        <v>33</v>
      </c>
      <c r="R4" s="104" t="s">
        <v>33</v>
      </c>
      <c r="S4" s="104" t="s">
        <v>32</v>
      </c>
      <c r="T4" s="104" t="s">
        <v>32</v>
      </c>
      <c r="U4" s="104" t="s">
        <v>32</v>
      </c>
      <c r="V4" s="104" t="s">
        <v>32</v>
      </c>
      <c r="W4" s="104" t="s">
        <v>33</v>
      </c>
      <c r="X4" s="104">
        <v>1.03</v>
      </c>
      <c r="Y4" s="104" t="s">
        <v>33</v>
      </c>
      <c r="Z4" s="104" t="s">
        <v>33</v>
      </c>
      <c r="AA4" s="104" t="s">
        <v>33</v>
      </c>
      <c r="AB4" s="59"/>
    </row>
    <row r="5" spans="1:27" ht="15" customHeight="1">
      <c r="A5" s="50" t="s">
        <v>34</v>
      </c>
      <c r="B5" s="105">
        <v>1.63</v>
      </c>
      <c r="C5" s="105">
        <v>1.58</v>
      </c>
      <c r="D5" s="105">
        <v>1.58</v>
      </c>
      <c r="E5" s="105" t="s">
        <v>33</v>
      </c>
      <c r="F5" s="105" t="s">
        <v>33</v>
      </c>
      <c r="G5" s="105" t="s">
        <v>33</v>
      </c>
      <c r="H5" s="105" t="s">
        <v>33</v>
      </c>
      <c r="I5" s="105" t="s">
        <v>33</v>
      </c>
      <c r="J5" s="105">
        <v>1.28</v>
      </c>
      <c r="K5" s="105" t="s">
        <v>33</v>
      </c>
      <c r="L5" s="105" t="s">
        <v>33</v>
      </c>
      <c r="M5" s="105">
        <v>1.55</v>
      </c>
      <c r="N5" s="105" t="s">
        <v>33</v>
      </c>
      <c r="O5" s="105">
        <v>1.63</v>
      </c>
      <c r="P5" s="105" t="s">
        <v>33</v>
      </c>
      <c r="Q5" s="105" t="s">
        <v>33</v>
      </c>
      <c r="R5" s="105">
        <v>0.93</v>
      </c>
      <c r="S5" s="105" t="s">
        <v>32</v>
      </c>
      <c r="T5" s="105">
        <v>0</v>
      </c>
      <c r="U5" s="105" t="s">
        <v>32</v>
      </c>
      <c r="V5" s="105" t="s">
        <v>32</v>
      </c>
      <c r="W5" s="105">
        <v>1.39</v>
      </c>
      <c r="X5" s="105">
        <v>1.63</v>
      </c>
      <c r="Y5" s="105" t="s">
        <v>33</v>
      </c>
      <c r="Z5" s="105" t="s">
        <v>33</v>
      </c>
      <c r="AA5" s="105">
        <v>0.52</v>
      </c>
    </row>
    <row r="6" spans="1:27" ht="15" customHeight="1">
      <c r="A6" s="49" t="s">
        <v>35</v>
      </c>
      <c r="B6" s="104">
        <v>1.04</v>
      </c>
      <c r="C6" s="104">
        <v>0.98</v>
      </c>
      <c r="D6" s="104">
        <v>0.98</v>
      </c>
      <c r="E6" s="104" t="s">
        <v>33</v>
      </c>
      <c r="F6" s="104" t="s">
        <v>33</v>
      </c>
      <c r="G6" s="104" t="s">
        <v>33</v>
      </c>
      <c r="H6" s="104" t="s">
        <v>33</v>
      </c>
      <c r="I6" s="104" t="s">
        <v>33</v>
      </c>
      <c r="J6" s="104">
        <v>0.69</v>
      </c>
      <c r="K6" s="104" t="s">
        <v>33</v>
      </c>
      <c r="L6" s="104" t="s">
        <v>33</v>
      </c>
      <c r="M6" s="104">
        <v>0.96</v>
      </c>
      <c r="N6" s="104" t="s">
        <v>33</v>
      </c>
      <c r="O6" s="104">
        <v>1.03</v>
      </c>
      <c r="P6" s="104" t="s">
        <v>33</v>
      </c>
      <c r="Q6" s="104" t="s">
        <v>33</v>
      </c>
      <c r="R6" s="104">
        <v>0.34</v>
      </c>
      <c r="S6" s="104" t="s">
        <v>32</v>
      </c>
      <c r="T6" s="104">
        <v>0</v>
      </c>
      <c r="U6" s="104" t="s">
        <v>32</v>
      </c>
      <c r="V6" s="104" t="s">
        <v>32</v>
      </c>
      <c r="W6" s="104">
        <v>0.79</v>
      </c>
      <c r="X6" s="104">
        <v>1.03</v>
      </c>
      <c r="Y6" s="104" t="s">
        <v>33</v>
      </c>
      <c r="Z6" s="104" t="s">
        <v>33</v>
      </c>
      <c r="AA6" s="104" t="s">
        <v>33</v>
      </c>
    </row>
    <row r="7" spans="1:27" ht="15" customHeight="1">
      <c r="A7" s="50" t="s">
        <v>36</v>
      </c>
      <c r="B7" s="105">
        <v>1.63</v>
      </c>
      <c r="C7" s="105">
        <v>1.58</v>
      </c>
      <c r="D7" s="105">
        <v>1.58</v>
      </c>
      <c r="E7" s="105">
        <v>3.73</v>
      </c>
      <c r="F7" s="105" t="s">
        <v>33</v>
      </c>
      <c r="G7" s="105" t="s">
        <v>33</v>
      </c>
      <c r="H7" s="105">
        <v>0.27</v>
      </c>
      <c r="I7" s="105">
        <v>0.27</v>
      </c>
      <c r="J7" s="105">
        <v>1.28</v>
      </c>
      <c r="K7" s="105" t="s">
        <v>33</v>
      </c>
      <c r="L7" s="105">
        <v>3.52</v>
      </c>
      <c r="M7" s="105">
        <v>1.55</v>
      </c>
      <c r="N7" s="105">
        <v>3.72</v>
      </c>
      <c r="O7" s="105">
        <v>1.63</v>
      </c>
      <c r="P7" s="105">
        <v>2.34</v>
      </c>
      <c r="Q7" s="105">
        <v>3.13</v>
      </c>
      <c r="R7" s="105">
        <v>0.93</v>
      </c>
      <c r="S7" s="105" t="s">
        <v>32</v>
      </c>
      <c r="T7" s="105" t="s">
        <v>32</v>
      </c>
      <c r="U7" s="105" t="s">
        <v>32</v>
      </c>
      <c r="V7" s="105" t="s">
        <v>32</v>
      </c>
      <c r="W7" s="105">
        <v>1.39</v>
      </c>
      <c r="X7" s="105">
        <v>1.63</v>
      </c>
      <c r="Y7" s="105">
        <v>3.18</v>
      </c>
      <c r="Z7" s="105">
        <v>3.59</v>
      </c>
      <c r="AA7" s="105">
        <v>0.52</v>
      </c>
    </row>
    <row r="8" spans="1:27" ht="15" customHeight="1">
      <c r="A8" s="49" t="s">
        <v>5</v>
      </c>
      <c r="B8" s="104">
        <v>6.03</v>
      </c>
      <c r="C8" s="104">
        <v>5.98</v>
      </c>
      <c r="D8" s="104">
        <v>5.98</v>
      </c>
      <c r="E8" s="104" t="s">
        <v>32</v>
      </c>
      <c r="F8" s="104">
        <v>1.67</v>
      </c>
      <c r="G8" s="104">
        <v>2.3</v>
      </c>
      <c r="H8" s="104">
        <v>4</v>
      </c>
      <c r="I8" s="104">
        <v>4</v>
      </c>
      <c r="J8" s="104">
        <v>5.68</v>
      </c>
      <c r="K8" s="104">
        <v>1.57</v>
      </c>
      <c r="L8" s="104">
        <v>0.75</v>
      </c>
      <c r="M8" s="104">
        <v>5.95</v>
      </c>
      <c r="N8" s="104">
        <v>0.61</v>
      </c>
      <c r="O8" s="104">
        <v>6.03</v>
      </c>
      <c r="P8" s="104">
        <v>2.19</v>
      </c>
      <c r="Q8" s="104">
        <v>1.14</v>
      </c>
      <c r="R8" s="104">
        <v>5.33</v>
      </c>
      <c r="S8" s="104" t="s">
        <v>32</v>
      </c>
      <c r="T8" s="104" t="s">
        <v>32</v>
      </c>
      <c r="U8" s="104" t="s">
        <v>32</v>
      </c>
      <c r="V8" s="104" t="s">
        <v>32</v>
      </c>
      <c r="W8" s="104">
        <v>5.79</v>
      </c>
      <c r="X8" s="104">
        <v>6.03</v>
      </c>
      <c r="Y8" s="104">
        <v>1.09</v>
      </c>
      <c r="Z8" s="104">
        <v>0.79</v>
      </c>
      <c r="AA8" s="104">
        <v>4.92</v>
      </c>
    </row>
    <row r="9" spans="1:27" ht="15" customHeight="1">
      <c r="A9" s="50" t="s">
        <v>37</v>
      </c>
      <c r="B9" s="105">
        <v>5.45</v>
      </c>
      <c r="C9" s="105">
        <v>5.39</v>
      </c>
      <c r="D9" s="105">
        <v>5.39</v>
      </c>
      <c r="E9" s="105">
        <v>0.32</v>
      </c>
      <c r="F9" s="105">
        <v>0.82</v>
      </c>
      <c r="G9" s="105">
        <v>1.48</v>
      </c>
      <c r="H9" s="105">
        <v>3.46</v>
      </c>
      <c r="I9" s="105">
        <v>3.46</v>
      </c>
      <c r="J9" s="105">
        <v>5.1</v>
      </c>
      <c r="K9" s="105">
        <v>0.75</v>
      </c>
      <c r="L9" s="105">
        <v>0.2</v>
      </c>
      <c r="M9" s="105">
        <v>5.37</v>
      </c>
      <c r="N9" s="105">
        <v>0.31</v>
      </c>
      <c r="O9" s="105">
        <v>5.44</v>
      </c>
      <c r="P9" s="105">
        <v>1.64</v>
      </c>
      <c r="Q9" s="105">
        <v>0.59</v>
      </c>
      <c r="R9" s="105">
        <v>4.75</v>
      </c>
      <c r="S9" s="105" t="s">
        <v>32</v>
      </c>
      <c r="T9" s="105" t="s">
        <v>32</v>
      </c>
      <c r="U9" s="105">
        <v>0</v>
      </c>
      <c r="V9" s="105">
        <v>0</v>
      </c>
      <c r="W9" s="105">
        <v>5.2</v>
      </c>
      <c r="X9" s="105">
        <v>5.44</v>
      </c>
      <c r="Y9" s="105">
        <v>0.55</v>
      </c>
      <c r="Z9" s="105">
        <v>0.13</v>
      </c>
      <c r="AA9" s="105">
        <v>4.33</v>
      </c>
    </row>
    <row r="10" spans="1:27" ht="15" customHeight="1">
      <c r="A10" s="49" t="s">
        <v>38</v>
      </c>
      <c r="B10" s="104">
        <v>5.45</v>
      </c>
      <c r="C10" s="104">
        <v>5.39</v>
      </c>
      <c r="D10" s="104">
        <v>5.39</v>
      </c>
      <c r="E10" s="104">
        <v>1.11</v>
      </c>
      <c r="F10" s="104">
        <v>0.22</v>
      </c>
      <c r="G10" s="104">
        <v>0.87</v>
      </c>
      <c r="H10" s="104">
        <v>3.89</v>
      </c>
      <c r="I10" s="104">
        <v>3.89</v>
      </c>
      <c r="J10" s="104">
        <v>5.1</v>
      </c>
      <c r="K10" s="104">
        <v>0.18</v>
      </c>
      <c r="L10" s="104">
        <v>0.94</v>
      </c>
      <c r="M10" s="104">
        <v>5.37</v>
      </c>
      <c r="N10" s="104">
        <v>1.11</v>
      </c>
      <c r="O10" s="104">
        <v>5.44</v>
      </c>
      <c r="P10" s="104">
        <v>2.37</v>
      </c>
      <c r="Q10" s="104">
        <v>1.33</v>
      </c>
      <c r="R10" s="104">
        <v>4.75</v>
      </c>
      <c r="S10" s="104" t="s">
        <v>32</v>
      </c>
      <c r="T10" s="104" t="s">
        <v>32</v>
      </c>
      <c r="U10" s="104">
        <v>0.32</v>
      </c>
      <c r="V10" s="104">
        <v>0.32</v>
      </c>
      <c r="W10" s="104">
        <v>5.2</v>
      </c>
      <c r="X10" s="104">
        <v>5.44</v>
      </c>
      <c r="Y10" s="104">
        <v>1.28</v>
      </c>
      <c r="Z10" s="104">
        <v>0.87</v>
      </c>
      <c r="AA10" s="104">
        <v>4.33</v>
      </c>
    </row>
    <row r="11" spans="1:27" ht="15" customHeight="1">
      <c r="A11" s="50" t="s">
        <v>39</v>
      </c>
      <c r="B11" s="105">
        <v>5.45</v>
      </c>
      <c r="C11" s="105">
        <v>5.39</v>
      </c>
      <c r="D11" s="105">
        <v>5.39</v>
      </c>
      <c r="E11" s="105" t="s">
        <v>33</v>
      </c>
      <c r="F11" s="105">
        <v>1.28</v>
      </c>
      <c r="G11" s="105">
        <v>1.93</v>
      </c>
      <c r="H11" s="105">
        <v>2.92</v>
      </c>
      <c r="I11" s="105">
        <v>2.92</v>
      </c>
      <c r="J11" s="105">
        <v>5.1</v>
      </c>
      <c r="K11" s="105">
        <v>1.2</v>
      </c>
      <c r="L11" s="105" t="s">
        <v>33</v>
      </c>
      <c r="M11" s="105">
        <v>5.37</v>
      </c>
      <c r="N11" s="105" t="s">
        <v>33</v>
      </c>
      <c r="O11" s="105">
        <v>5.44</v>
      </c>
      <c r="P11" s="105">
        <v>1.1</v>
      </c>
      <c r="Q11" s="105">
        <v>0.006666666666666668</v>
      </c>
      <c r="R11" s="105">
        <v>4.75</v>
      </c>
      <c r="S11" s="105" t="s">
        <v>32</v>
      </c>
      <c r="T11" s="105" t="s">
        <v>32</v>
      </c>
      <c r="U11" s="105" t="s">
        <v>32</v>
      </c>
      <c r="V11" s="105" t="s">
        <v>32</v>
      </c>
      <c r="W11" s="105">
        <v>5.2</v>
      </c>
      <c r="X11" s="105">
        <v>5.44</v>
      </c>
      <c r="Y11" s="105" t="s">
        <v>33</v>
      </c>
      <c r="Z11" s="105">
        <v>0.42</v>
      </c>
      <c r="AA11" s="105">
        <v>4.33</v>
      </c>
    </row>
    <row r="12" spans="1:27" ht="15" customHeight="1">
      <c r="A12" s="49" t="s">
        <v>6</v>
      </c>
      <c r="B12" s="104">
        <v>5.65</v>
      </c>
      <c r="C12" s="104">
        <v>5.6</v>
      </c>
      <c r="D12" s="104">
        <v>5.6</v>
      </c>
      <c r="E12" s="104">
        <v>1.11</v>
      </c>
      <c r="F12" s="104" t="s">
        <v>32</v>
      </c>
      <c r="G12" s="104" t="s">
        <v>33</v>
      </c>
      <c r="H12" s="104">
        <v>4</v>
      </c>
      <c r="I12" s="104">
        <v>4</v>
      </c>
      <c r="J12" s="104">
        <v>5.3</v>
      </c>
      <c r="K12" s="104">
        <v>0.1</v>
      </c>
      <c r="L12" s="104">
        <v>0.93</v>
      </c>
      <c r="M12" s="104">
        <v>5.57</v>
      </c>
      <c r="N12" s="104">
        <v>1.1</v>
      </c>
      <c r="O12" s="104">
        <v>5.65</v>
      </c>
      <c r="P12" s="104">
        <v>2.37</v>
      </c>
      <c r="Q12" s="104">
        <v>1.32</v>
      </c>
      <c r="R12" s="104">
        <v>4.95</v>
      </c>
      <c r="S12" s="104" t="s">
        <v>32</v>
      </c>
      <c r="T12" s="104" t="s">
        <v>32</v>
      </c>
      <c r="U12" s="104" t="s">
        <v>32</v>
      </c>
      <c r="V12" s="104">
        <v>0.86</v>
      </c>
      <c r="W12" s="104">
        <v>5.41</v>
      </c>
      <c r="X12" s="104">
        <v>5.65</v>
      </c>
      <c r="Y12" s="104">
        <v>1.0266666666666668</v>
      </c>
      <c r="Z12" s="104">
        <v>0.86</v>
      </c>
      <c r="AA12" s="104">
        <v>4.54</v>
      </c>
    </row>
    <row r="13" spans="1:27" ht="15" customHeight="1">
      <c r="A13" s="50" t="s">
        <v>7</v>
      </c>
      <c r="B13" s="105">
        <v>6.31</v>
      </c>
      <c r="C13" s="105">
        <v>6.26</v>
      </c>
      <c r="D13" s="105">
        <v>6.26</v>
      </c>
      <c r="E13" s="105">
        <v>1.77</v>
      </c>
      <c r="F13" s="105">
        <v>0.67</v>
      </c>
      <c r="G13" s="105" t="s">
        <v>32</v>
      </c>
      <c r="H13" s="105">
        <v>4.65</v>
      </c>
      <c r="I13" s="105">
        <v>4.65</v>
      </c>
      <c r="J13" s="105">
        <v>5.96</v>
      </c>
      <c r="K13" s="105">
        <v>0.75</v>
      </c>
      <c r="L13" s="105">
        <v>1.59</v>
      </c>
      <c r="M13" s="105">
        <v>6.23</v>
      </c>
      <c r="N13" s="105">
        <v>1.76</v>
      </c>
      <c r="O13" s="105">
        <v>6.31</v>
      </c>
      <c r="P13" s="105">
        <v>3.02</v>
      </c>
      <c r="Q13" s="105">
        <v>1.98</v>
      </c>
      <c r="R13" s="105">
        <v>5.61</v>
      </c>
      <c r="S13" s="105" t="s">
        <v>32</v>
      </c>
      <c r="T13" s="105" t="s">
        <v>32</v>
      </c>
      <c r="U13" s="105" t="s">
        <v>32</v>
      </c>
      <c r="V13" s="105" t="s">
        <v>32</v>
      </c>
      <c r="W13" s="105">
        <v>6.06</v>
      </c>
      <c r="X13" s="105">
        <v>6.31</v>
      </c>
      <c r="Y13" s="105">
        <v>1.93</v>
      </c>
      <c r="Z13" s="105">
        <v>1.52</v>
      </c>
      <c r="AA13" s="105">
        <v>5.19</v>
      </c>
    </row>
    <row r="14" spans="1:27" ht="15" customHeight="1">
      <c r="A14" s="49" t="s">
        <v>8</v>
      </c>
      <c r="B14" s="104">
        <v>1.99</v>
      </c>
      <c r="C14" s="104">
        <v>1.93</v>
      </c>
      <c r="D14" s="104">
        <v>1.93</v>
      </c>
      <c r="E14" s="104" t="s">
        <v>33</v>
      </c>
      <c r="F14" s="104">
        <v>4.11</v>
      </c>
      <c r="G14" s="104">
        <v>4.76</v>
      </c>
      <c r="H14" s="104" t="s">
        <v>32</v>
      </c>
      <c r="I14" s="104">
        <v>0.11</v>
      </c>
      <c r="J14" s="104">
        <v>1.64</v>
      </c>
      <c r="K14" s="104">
        <v>4.05</v>
      </c>
      <c r="L14" s="104" t="s">
        <v>33</v>
      </c>
      <c r="M14" s="104">
        <v>1.91</v>
      </c>
      <c r="N14" s="104" t="s">
        <v>33</v>
      </c>
      <c r="O14" s="104">
        <v>1.99</v>
      </c>
      <c r="P14" s="104" t="s">
        <v>33</v>
      </c>
      <c r="Q14" s="104" t="s">
        <v>33</v>
      </c>
      <c r="R14" s="104">
        <v>1.29</v>
      </c>
      <c r="S14" s="104" t="s">
        <v>32</v>
      </c>
      <c r="T14" s="104" t="s">
        <v>32</v>
      </c>
      <c r="U14" s="104" t="s">
        <v>32</v>
      </c>
      <c r="V14" s="104" t="s">
        <v>32</v>
      </c>
      <c r="W14" s="104">
        <v>1.74</v>
      </c>
      <c r="X14" s="104">
        <v>1.99</v>
      </c>
      <c r="Y14" s="104" t="s">
        <v>33</v>
      </c>
      <c r="Z14" s="104">
        <v>3.44</v>
      </c>
      <c r="AA14" s="104">
        <v>0.87</v>
      </c>
    </row>
    <row r="15" spans="1:27" ht="15" customHeight="1">
      <c r="A15" s="50" t="s">
        <v>9</v>
      </c>
      <c r="B15" s="105">
        <v>1.99</v>
      </c>
      <c r="C15" s="105">
        <v>1.93</v>
      </c>
      <c r="D15" s="105">
        <v>1.93</v>
      </c>
      <c r="E15" s="105" t="s">
        <v>33</v>
      </c>
      <c r="F15" s="105">
        <v>4.11</v>
      </c>
      <c r="G15" s="105">
        <v>4.76</v>
      </c>
      <c r="H15" s="105">
        <v>0.11</v>
      </c>
      <c r="I15" s="105" t="s">
        <v>32</v>
      </c>
      <c r="J15" s="105">
        <v>1.64</v>
      </c>
      <c r="K15" s="105">
        <v>4.05</v>
      </c>
      <c r="L15" s="105" t="s">
        <v>33</v>
      </c>
      <c r="M15" s="105">
        <v>1.91</v>
      </c>
      <c r="N15" s="105" t="s">
        <v>33</v>
      </c>
      <c r="O15" s="105">
        <v>1.99</v>
      </c>
      <c r="P15" s="105" t="s">
        <v>33</v>
      </c>
      <c r="Q15" s="105" t="s">
        <v>33</v>
      </c>
      <c r="R15" s="105">
        <v>1.29</v>
      </c>
      <c r="S15" s="105" t="s">
        <v>32</v>
      </c>
      <c r="T15" s="105" t="s">
        <v>32</v>
      </c>
      <c r="U15" s="105" t="s">
        <v>32</v>
      </c>
      <c r="V15" s="105" t="s">
        <v>32</v>
      </c>
      <c r="W15" s="105">
        <v>1.74</v>
      </c>
      <c r="X15" s="105">
        <v>1.99</v>
      </c>
      <c r="Y15" s="105" t="s">
        <v>33</v>
      </c>
      <c r="Z15" s="105">
        <v>3.44</v>
      </c>
      <c r="AA15" s="105">
        <v>0.87</v>
      </c>
    </row>
    <row r="16" spans="1:27" ht="15" customHeight="1">
      <c r="A16" s="49" t="s">
        <v>40</v>
      </c>
      <c r="B16" s="104">
        <v>1.63</v>
      </c>
      <c r="C16" s="104">
        <v>1.58</v>
      </c>
      <c r="D16" s="104">
        <v>1.58</v>
      </c>
      <c r="E16" s="104" t="s">
        <v>33</v>
      </c>
      <c r="F16" s="104" t="s">
        <v>33</v>
      </c>
      <c r="G16" s="104" t="s">
        <v>33</v>
      </c>
      <c r="H16" s="104" t="s">
        <v>33</v>
      </c>
      <c r="I16" s="104" t="s">
        <v>33</v>
      </c>
      <c r="J16" s="104">
        <v>1.28</v>
      </c>
      <c r="K16" s="104" t="s">
        <v>33</v>
      </c>
      <c r="L16" s="104" t="s">
        <v>33</v>
      </c>
      <c r="M16" s="104">
        <v>1.55</v>
      </c>
      <c r="N16" s="104" t="s">
        <v>33</v>
      </c>
      <c r="O16" s="104">
        <v>1.63</v>
      </c>
      <c r="P16" s="104" t="s">
        <v>33</v>
      </c>
      <c r="Q16" s="104" t="s">
        <v>33</v>
      </c>
      <c r="R16" s="104">
        <v>0.93</v>
      </c>
      <c r="S16" s="104" t="s">
        <v>32</v>
      </c>
      <c r="T16" s="104" t="s">
        <v>32</v>
      </c>
      <c r="U16" s="104" t="s">
        <v>32</v>
      </c>
      <c r="V16" s="104" t="s">
        <v>32</v>
      </c>
      <c r="W16" s="104">
        <v>1.39</v>
      </c>
      <c r="X16" s="104">
        <v>1.63</v>
      </c>
      <c r="Y16" s="104" t="s">
        <v>33</v>
      </c>
      <c r="Z16" s="104" t="s">
        <v>33</v>
      </c>
      <c r="AA16" s="104">
        <v>0.52</v>
      </c>
    </row>
    <row r="17" spans="1:27" ht="15" customHeight="1">
      <c r="A17" s="50" t="s">
        <v>41</v>
      </c>
      <c r="B17" s="105">
        <v>5.45</v>
      </c>
      <c r="C17" s="105">
        <v>5.39</v>
      </c>
      <c r="D17" s="105">
        <v>5.39</v>
      </c>
      <c r="E17" s="105">
        <v>1.29</v>
      </c>
      <c r="F17" s="105">
        <v>0.32</v>
      </c>
      <c r="G17" s="105">
        <v>0.55</v>
      </c>
      <c r="H17" s="105">
        <v>4.31</v>
      </c>
      <c r="I17" s="105">
        <v>4.31</v>
      </c>
      <c r="J17" s="105">
        <v>5.1</v>
      </c>
      <c r="K17" s="105">
        <v>0.41</v>
      </c>
      <c r="L17" s="105">
        <v>1.24</v>
      </c>
      <c r="M17" s="105">
        <v>5.37</v>
      </c>
      <c r="N17" s="105">
        <v>1.41</v>
      </c>
      <c r="O17" s="105">
        <v>5.44</v>
      </c>
      <c r="P17" s="105">
        <v>2.68</v>
      </c>
      <c r="Q17" s="105">
        <v>1.63</v>
      </c>
      <c r="R17" s="105">
        <v>4.75</v>
      </c>
      <c r="S17" s="105" t="s">
        <v>32</v>
      </c>
      <c r="T17" s="105" t="s">
        <v>32</v>
      </c>
      <c r="U17" s="105" t="s">
        <v>32</v>
      </c>
      <c r="V17" s="105">
        <v>1.17</v>
      </c>
      <c r="W17" s="105">
        <v>5.2</v>
      </c>
      <c r="X17" s="105">
        <v>5.44</v>
      </c>
      <c r="Y17" s="105">
        <v>1.59</v>
      </c>
      <c r="Z17" s="105">
        <v>1.17</v>
      </c>
      <c r="AA17" s="105">
        <v>4.33</v>
      </c>
    </row>
    <row r="18" spans="1:27" ht="15" customHeight="1">
      <c r="A18" s="49" t="s">
        <v>42</v>
      </c>
      <c r="B18" s="104">
        <v>4.31</v>
      </c>
      <c r="C18" s="104">
        <v>4.25</v>
      </c>
      <c r="D18" s="104">
        <v>4.25</v>
      </c>
      <c r="E18" s="104">
        <v>1.16</v>
      </c>
      <c r="F18" s="104">
        <v>1.09</v>
      </c>
      <c r="G18" s="104">
        <v>1.75</v>
      </c>
      <c r="H18" s="104">
        <v>2.96</v>
      </c>
      <c r="I18" s="104">
        <v>2.96</v>
      </c>
      <c r="J18" s="104">
        <v>3.95</v>
      </c>
      <c r="K18" s="104">
        <v>1.04</v>
      </c>
      <c r="L18" s="104">
        <v>0.98</v>
      </c>
      <c r="M18" s="104">
        <v>4.23</v>
      </c>
      <c r="N18" s="104">
        <v>1.15</v>
      </c>
      <c r="O18" s="104">
        <v>4.3</v>
      </c>
      <c r="P18" s="104">
        <v>2.42</v>
      </c>
      <c r="Q18" s="104">
        <v>1.37</v>
      </c>
      <c r="R18" s="104">
        <v>3.61</v>
      </c>
      <c r="S18" s="104" t="s">
        <v>32</v>
      </c>
      <c r="T18" s="104" t="s">
        <v>32</v>
      </c>
      <c r="U18" s="104" t="s">
        <v>32</v>
      </c>
      <c r="V18" s="104">
        <v>0</v>
      </c>
      <c r="W18" s="104">
        <v>4.06</v>
      </c>
      <c r="X18" s="104">
        <v>4.3</v>
      </c>
      <c r="Y18" s="104">
        <v>1.32</v>
      </c>
      <c r="Z18" s="104">
        <v>0.91</v>
      </c>
      <c r="AA18" s="104">
        <v>3.19</v>
      </c>
    </row>
    <row r="19" spans="1:27" ht="15" customHeight="1">
      <c r="A19" s="50" t="s">
        <v>11</v>
      </c>
      <c r="B19" s="105">
        <v>1.04</v>
      </c>
      <c r="C19" s="105">
        <v>0.98</v>
      </c>
      <c r="D19" s="105">
        <v>0.98</v>
      </c>
      <c r="E19" s="105" t="s">
        <v>33</v>
      </c>
      <c r="F19" s="105" t="s">
        <v>33</v>
      </c>
      <c r="G19" s="105" t="s">
        <v>33</v>
      </c>
      <c r="H19" s="105" t="s">
        <v>33</v>
      </c>
      <c r="I19" s="105" t="s">
        <v>33</v>
      </c>
      <c r="J19" s="105" t="s">
        <v>32</v>
      </c>
      <c r="K19" s="105" t="s">
        <v>33</v>
      </c>
      <c r="L19" s="105" t="s">
        <v>33</v>
      </c>
      <c r="M19" s="105">
        <v>0.96</v>
      </c>
      <c r="N19" s="105" t="s">
        <v>33</v>
      </c>
      <c r="O19" s="105">
        <v>1.03</v>
      </c>
      <c r="P19" s="105" t="s">
        <v>33</v>
      </c>
      <c r="Q19" s="105" t="s">
        <v>33</v>
      </c>
      <c r="R19" s="105" t="s">
        <v>33</v>
      </c>
      <c r="S19" s="105" t="s">
        <v>32</v>
      </c>
      <c r="T19" s="105" t="s">
        <v>32</v>
      </c>
      <c r="U19" s="105" t="s">
        <v>32</v>
      </c>
      <c r="V19" s="105" t="s">
        <v>32</v>
      </c>
      <c r="W19" s="105">
        <v>0.79</v>
      </c>
      <c r="X19" s="105">
        <v>1.03</v>
      </c>
      <c r="Y19" s="105" t="s">
        <v>33</v>
      </c>
      <c r="Z19" s="105" t="s">
        <v>33</v>
      </c>
      <c r="AA19" s="105" t="s">
        <v>33</v>
      </c>
    </row>
    <row r="20" spans="1:27" ht="15" customHeight="1">
      <c r="A20" s="49" t="s">
        <v>12</v>
      </c>
      <c r="B20" s="104">
        <v>6.09</v>
      </c>
      <c r="C20" s="104">
        <v>6.03</v>
      </c>
      <c r="D20" s="104">
        <v>6.03</v>
      </c>
      <c r="E20" s="104">
        <v>1.6</v>
      </c>
      <c r="F20" s="104">
        <v>0.66</v>
      </c>
      <c r="G20" s="104">
        <v>1.31</v>
      </c>
      <c r="H20" s="104">
        <v>4.5</v>
      </c>
      <c r="I20" s="104">
        <v>4.5</v>
      </c>
      <c r="J20" s="104">
        <v>5.74</v>
      </c>
      <c r="K20" s="104" t="s">
        <v>32</v>
      </c>
      <c r="L20" s="104">
        <v>1.42</v>
      </c>
      <c r="M20" s="104">
        <v>6.01</v>
      </c>
      <c r="N20" s="104">
        <v>1.59</v>
      </c>
      <c r="O20" s="104">
        <v>6.09</v>
      </c>
      <c r="P20" s="104">
        <v>2.86</v>
      </c>
      <c r="Q20" s="104">
        <v>1.81</v>
      </c>
      <c r="R20" s="104">
        <v>5.39</v>
      </c>
      <c r="S20" s="104" t="s">
        <v>32</v>
      </c>
      <c r="T20" s="104" t="s">
        <v>32</v>
      </c>
      <c r="U20" s="104" t="s">
        <v>32</v>
      </c>
      <c r="V20" s="104" t="s">
        <v>32</v>
      </c>
      <c r="W20" s="104">
        <v>5.84</v>
      </c>
      <c r="X20" s="104">
        <v>6.09</v>
      </c>
      <c r="Y20" s="104">
        <v>1.76</v>
      </c>
      <c r="Z20" s="104">
        <v>1.35</v>
      </c>
      <c r="AA20" s="104">
        <v>4.97</v>
      </c>
    </row>
    <row r="21" spans="1:27" ht="15" customHeight="1">
      <c r="A21" s="50" t="s">
        <v>43</v>
      </c>
      <c r="B21" s="105">
        <v>5.45</v>
      </c>
      <c r="C21" s="105">
        <v>5.39</v>
      </c>
      <c r="D21" s="105">
        <v>5.39</v>
      </c>
      <c r="E21" s="105">
        <v>0.81</v>
      </c>
      <c r="F21" s="105">
        <v>0.31</v>
      </c>
      <c r="G21" s="105">
        <v>0.96</v>
      </c>
      <c r="H21" s="105">
        <v>3.89</v>
      </c>
      <c r="I21" s="105">
        <v>3.89</v>
      </c>
      <c r="J21" s="105">
        <v>5.1</v>
      </c>
      <c r="K21" s="105">
        <v>0.23</v>
      </c>
      <c r="L21" s="105">
        <v>0.64</v>
      </c>
      <c r="M21" s="105">
        <v>5.37</v>
      </c>
      <c r="N21" s="105">
        <v>0.81</v>
      </c>
      <c r="O21" s="105">
        <v>5.44</v>
      </c>
      <c r="P21" s="105">
        <v>2.07</v>
      </c>
      <c r="Q21" s="105">
        <v>1.02</v>
      </c>
      <c r="R21" s="105">
        <v>4.75</v>
      </c>
      <c r="S21" s="105" t="s">
        <v>32</v>
      </c>
      <c r="T21" s="105" t="s">
        <v>32</v>
      </c>
      <c r="U21" s="105" t="s">
        <v>32</v>
      </c>
      <c r="V21" s="105">
        <v>0.57</v>
      </c>
      <c r="W21" s="105">
        <v>5.2</v>
      </c>
      <c r="X21" s="105">
        <v>5.44</v>
      </c>
      <c r="Y21" s="105">
        <v>0.98</v>
      </c>
      <c r="Z21" s="105">
        <v>0.57</v>
      </c>
      <c r="AA21" s="105">
        <v>4.33</v>
      </c>
    </row>
    <row r="22" spans="1:27" ht="15" customHeight="1">
      <c r="A22" s="49" t="s">
        <v>15</v>
      </c>
      <c r="B22" s="104">
        <v>5.94</v>
      </c>
      <c r="C22" s="104">
        <v>5.89</v>
      </c>
      <c r="D22" s="104">
        <v>5.89</v>
      </c>
      <c r="E22" s="104">
        <v>1.4</v>
      </c>
      <c r="F22" s="104">
        <v>0.3</v>
      </c>
      <c r="G22" s="104">
        <v>0.72</v>
      </c>
      <c r="H22" s="104">
        <v>4.28</v>
      </c>
      <c r="I22" s="104">
        <v>4.28</v>
      </c>
      <c r="J22" s="104">
        <v>5.59</v>
      </c>
      <c r="K22" s="104">
        <v>0.38</v>
      </c>
      <c r="L22" s="104">
        <v>1.22</v>
      </c>
      <c r="M22" s="104">
        <v>5.86</v>
      </c>
      <c r="N22" s="104">
        <v>1.39</v>
      </c>
      <c r="O22" s="104">
        <v>5.94</v>
      </c>
      <c r="P22" s="104">
        <v>2.65</v>
      </c>
      <c r="Q22" s="104">
        <v>1.61</v>
      </c>
      <c r="R22" s="104">
        <v>5.24</v>
      </c>
      <c r="S22" s="104" t="s">
        <v>32</v>
      </c>
      <c r="T22" s="104" t="s">
        <v>32</v>
      </c>
      <c r="U22" s="104" t="s">
        <v>32</v>
      </c>
      <c r="V22" s="104" t="s">
        <v>32</v>
      </c>
      <c r="W22" s="104">
        <v>5.69</v>
      </c>
      <c r="X22" s="104">
        <v>5.94</v>
      </c>
      <c r="Y22" s="104">
        <v>1.56</v>
      </c>
      <c r="Z22" s="104">
        <v>1.15</v>
      </c>
      <c r="AA22" s="104">
        <v>4.82</v>
      </c>
    </row>
    <row r="23" spans="1:27" ht="15" customHeight="1">
      <c r="A23" s="50" t="s">
        <v>16</v>
      </c>
      <c r="B23" s="105">
        <v>5.5</v>
      </c>
      <c r="C23" s="105">
        <v>5.44</v>
      </c>
      <c r="D23" s="105">
        <v>5.44</v>
      </c>
      <c r="E23" s="105">
        <v>0.06666666666666668</v>
      </c>
      <c r="F23" s="105">
        <v>1.14</v>
      </c>
      <c r="G23" s="105">
        <v>1.76</v>
      </c>
      <c r="H23" s="105">
        <v>3.47</v>
      </c>
      <c r="I23" s="105">
        <v>3.47</v>
      </c>
      <c r="J23" s="105">
        <v>5.15</v>
      </c>
      <c r="K23" s="105">
        <v>1.03</v>
      </c>
      <c r="L23" s="105">
        <v>0.21</v>
      </c>
      <c r="M23" s="105">
        <v>5.42</v>
      </c>
      <c r="N23" s="105" t="s">
        <v>32</v>
      </c>
      <c r="O23" s="105">
        <v>5.5</v>
      </c>
      <c r="P23" s="105">
        <v>1.65</v>
      </c>
      <c r="Q23" s="105">
        <v>0.6</v>
      </c>
      <c r="R23" s="105">
        <v>4.8</v>
      </c>
      <c r="S23" s="105" t="s">
        <v>32</v>
      </c>
      <c r="T23" s="105" t="s">
        <v>32</v>
      </c>
      <c r="U23" s="105" t="s">
        <v>32</v>
      </c>
      <c r="V23" s="105" t="s">
        <v>32</v>
      </c>
      <c r="W23" s="105">
        <v>5.25</v>
      </c>
      <c r="X23" s="105">
        <v>5.5</v>
      </c>
      <c r="Y23" s="105">
        <v>0.56</v>
      </c>
      <c r="Z23" s="105">
        <v>0.25</v>
      </c>
      <c r="AA23" s="105">
        <v>4.38</v>
      </c>
    </row>
    <row r="24" spans="1:27" ht="15" customHeight="1">
      <c r="A24" s="49" t="s">
        <v>17</v>
      </c>
      <c r="B24" s="104">
        <v>5.97</v>
      </c>
      <c r="C24" s="104">
        <v>5.92</v>
      </c>
      <c r="D24" s="104">
        <v>5.92</v>
      </c>
      <c r="E24" s="104">
        <v>1.43</v>
      </c>
      <c r="F24" s="104">
        <v>0.33</v>
      </c>
      <c r="G24" s="104">
        <v>0.75</v>
      </c>
      <c r="H24" s="104">
        <v>4.32</v>
      </c>
      <c r="I24" s="104">
        <v>4.32</v>
      </c>
      <c r="J24" s="104">
        <v>5.62</v>
      </c>
      <c r="K24" s="104">
        <v>0.42</v>
      </c>
      <c r="L24" s="104">
        <v>1.25</v>
      </c>
      <c r="M24" s="104">
        <v>5.89</v>
      </c>
      <c r="N24" s="104">
        <v>1.42</v>
      </c>
      <c r="O24" s="104">
        <v>5.97</v>
      </c>
      <c r="P24" s="104">
        <v>2.69</v>
      </c>
      <c r="Q24" s="104">
        <v>1.64</v>
      </c>
      <c r="R24" s="104">
        <v>5.27</v>
      </c>
      <c r="S24" s="104" t="s">
        <v>32</v>
      </c>
      <c r="T24" s="104" t="s">
        <v>32</v>
      </c>
      <c r="U24" s="104" t="s">
        <v>32</v>
      </c>
      <c r="V24" s="104">
        <v>1.18</v>
      </c>
      <c r="W24" s="104">
        <v>5.72</v>
      </c>
      <c r="X24" s="104">
        <v>5.97</v>
      </c>
      <c r="Y24" s="104">
        <v>1.59</v>
      </c>
      <c r="Z24" s="104">
        <v>1.18</v>
      </c>
      <c r="AA24" s="104">
        <v>4.85</v>
      </c>
    </row>
    <row r="25" spans="1:27" ht="15" customHeight="1">
      <c r="A25" s="50" t="s">
        <v>44</v>
      </c>
      <c r="B25" s="105">
        <v>1.84</v>
      </c>
      <c r="C25" s="105">
        <v>1.79</v>
      </c>
      <c r="D25" s="105">
        <v>1.79</v>
      </c>
      <c r="E25" s="105">
        <v>3.73</v>
      </c>
      <c r="F25" s="105" t="s">
        <v>33</v>
      </c>
      <c r="G25" s="105" t="s">
        <v>33</v>
      </c>
      <c r="H25" s="105">
        <v>0.27</v>
      </c>
      <c r="I25" s="105">
        <v>0.27</v>
      </c>
      <c r="J25" s="105">
        <v>1.49</v>
      </c>
      <c r="K25" s="105" t="s">
        <v>33</v>
      </c>
      <c r="L25" s="105">
        <v>3.52</v>
      </c>
      <c r="M25" s="105">
        <v>1.76</v>
      </c>
      <c r="N25" s="105">
        <v>3.72</v>
      </c>
      <c r="O25" s="105">
        <v>1.84</v>
      </c>
      <c r="P25" s="105">
        <v>2.34</v>
      </c>
      <c r="Q25" s="105">
        <v>3.13</v>
      </c>
      <c r="R25" s="105">
        <v>1.14</v>
      </c>
      <c r="S25" s="105" t="s">
        <v>32</v>
      </c>
      <c r="T25" s="105" t="s">
        <v>32</v>
      </c>
      <c r="U25" s="105" t="s">
        <v>32</v>
      </c>
      <c r="V25" s="105" t="s">
        <v>32</v>
      </c>
      <c r="W25" s="105">
        <v>1.59</v>
      </c>
      <c r="X25" s="105">
        <v>1.84</v>
      </c>
      <c r="Y25" s="105">
        <v>3.18</v>
      </c>
      <c r="Z25" s="105">
        <v>3.59</v>
      </c>
      <c r="AA25" s="105">
        <v>0.72</v>
      </c>
    </row>
    <row r="26" spans="1:27" ht="15" customHeight="1">
      <c r="A26" s="49" t="s">
        <v>21</v>
      </c>
      <c r="B26" s="104">
        <v>4.74</v>
      </c>
      <c r="C26" s="104">
        <v>4.69</v>
      </c>
      <c r="D26" s="104">
        <v>4.69</v>
      </c>
      <c r="E26" s="104" t="s">
        <v>33</v>
      </c>
      <c r="F26" s="104">
        <v>1.32</v>
      </c>
      <c r="G26" s="104">
        <v>1.98</v>
      </c>
      <c r="H26" s="104" t="s">
        <v>32</v>
      </c>
      <c r="I26" s="104" t="s">
        <v>32</v>
      </c>
      <c r="J26" s="104">
        <v>4.39</v>
      </c>
      <c r="K26" s="104">
        <v>1.25</v>
      </c>
      <c r="L26" s="104" t="s">
        <v>33</v>
      </c>
      <c r="M26" s="104">
        <v>4.66</v>
      </c>
      <c r="N26" s="104" t="s">
        <v>33</v>
      </c>
      <c r="O26" s="104">
        <v>4.74</v>
      </c>
      <c r="P26" s="104" t="s">
        <v>32</v>
      </c>
      <c r="Q26" s="104" t="s">
        <v>32</v>
      </c>
      <c r="R26" s="104">
        <v>4.04</v>
      </c>
      <c r="S26" s="104" t="s">
        <v>32</v>
      </c>
      <c r="T26" s="104" t="s">
        <v>32</v>
      </c>
      <c r="U26" s="104" t="s">
        <v>32</v>
      </c>
      <c r="V26" s="104" t="s">
        <v>32</v>
      </c>
      <c r="W26" s="104">
        <v>4.5</v>
      </c>
      <c r="X26" s="104">
        <v>4.74</v>
      </c>
      <c r="Y26" s="104" t="s">
        <v>33</v>
      </c>
      <c r="Z26" s="104">
        <v>0.47</v>
      </c>
      <c r="AA26" s="104">
        <v>3.62</v>
      </c>
    </row>
    <row r="27" spans="1:27" ht="15" customHeight="1">
      <c r="A27" s="50" t="s">
        <v>45</v>
      </c>
      <c r="B27" s="105">
        <v>4.31</v>
      </c>
      <c r="C27" s="105">
        <v>4.25</v>
      </c>
      <c r="D27" s="105">
        <v>4.25</v>
      </c>
      <c r="E27" s="105">
        <v>1.53</v>
      </c>
      <c r="F27" s="105" t="s">
        <v>33</v>
      </c>
      <c r="G27" s="105" t="s">
        <v>33</v>
      </c>
      <c r="H27" s="105">
        <v>2.54</v>
      </c>
      <c r="I27" s="105">
        <v>2.54</v>
      </c>
      <c r="J27" s="105">
        <v>3.95</v>
      </c>
      <c r="K27" s="105" t="s">
        <v>33</v>
      </c>
      <c r="L27" s="105">
        <v>1.35</v>
      </c>
      <c r="M27" s="105">
        <v>4.23</v>
      </c>
      <c r="N27" s="105">
        <v>1.52</v>
      </c>
      <c r="O27" s="105">
        <v>4.3</v>
      </c>
      <c r="P27" s="105">
        <v>2.79</v>
      </c>
      <c r="Q27" s="105">
        <v>1.74</v>
      </c>
      <c r="R27" s="105">
        <v>3.61</v>
      </c>
      <c r="S27" s="105" t="s">
        <v>32</v>
      </c>
      <c r="T27" s="105" t="s">
        <v>32</v>
      </c>
      <c r="U27" s="105" t="s">
        <v>32</v>
      </c>
      <c r="V27" s="105" t="s">
        <v>32</v>
      </c>
      <c r="W27" s="105">
        <v>4.06</v>
      </c>
      <c r="X27" s="105">
        <v>4.3</v>
      </c>
      <c r="Y27" s="105">
        <v>1.69</v>
      </c>
      <c r="Z27" s="105">
        <v>1.28</v>
      </c>
      <c r="AA27" s="105">
        <v>3.19</v>
      </c>
    </row>
    <row r="28" spans="1:27" ht="15" customHeight="1">
      <c r="A28" s="49" t="s">
        <v>46</v>
      </c>
      <c r="B28" s="104">
        <v>2.78</v>
      </c>
      <c r="C28" s="104">
        <v>2.72</v>
      </c>
      <c r="D28" s="104">
        <v>2.72</v>
      </c>
      <c r="E28" s="104">
        <v>2.61</v>
      </c>
      <c r="F28" s="104" t="s">
        <v>33</v>
      </c>
      <c r="G28" s="104" t="s">
        <v>33</v>
      </c>
      <c r="H28" s="104">
        <v>1.46</v>
      </c>
      <c r="I28" s="104">
        <v>1.46</v>
      </c>
      <c r="J28" s="104">
        <v>2.42</v>
      </c>
      <c r="K28" s="104" t="s">
        <v>33</v>
      </c>
      <c r="L28" s="104">
        <v>2.43</v>
      </c>
      <c r="M28" s="104">
        <v>2.7</v>
      </c>
      <c r="N28" s="104">
        <v>2.6</v>
      </c>
      <c r="O28" s="104">
        <v>2.77</v>
      </c>
      <c r="P28" s="104">
        <v>3.54</v>
      </c>
      <c r="Q28" s="104">
        <v>2.82</v>
      </c>
      <c r="R28" s="104">
        <v>2.07</v>
      </c>
      <c r="S28" s="104" t="s">
        <v>32</v>
      </c>
      <c r="T28" s="104" t="s">
        <v>32</v>
      </c>
      <c r="U28" s="104" t="s">
        <v>32</v>
      </c>
      <c r="V28" s="104" t="s">
        <v>32</v>
      </c>
      <c r="W28" s="104">
        <v>2.53</v>
      </c>
      <c r="X28" s="104">
        <v>2.77</v>
      </c>
      <c r="Y28" s="104">
        <v>2.77</v>
      </c>
      <c r="Z28" s="104">
        <v>2.36</v>
      </c>
      <c r="AA28" s="104">
        <v>1.66</v>
      </c>
    </row>
    <row r="29" spans="1:27" ht="15" customHeight="1">
      <c r="A29" s="50" t="s">
        <v>47</v>
      </c>
      <c r="B29" s="105">
        <v>4.31</v>
      </c>
      <c r="C29" s="105">
        <v>4.25</v>
      </c>
      <c r="D29" s="105">
        <v>4.25</v>
      </c>
      <c r="E29" s="105">
        <v>2</v>
      </c>
      <c r="F29" s="105" t="s">
        <v>33</v>
      </c>
      <c r="G29" s="105" t="s">
        <v>33</v>
      </c>
      <c r="H29" s="105">
        <v>2.07</v>
      </c>
      <c r="I29" s="105">
        <v>2.07</v>
      </c>
      <c r="J29" s="105">
        <v>3.95</v>
      </c>
      <c r="K29" s="105" t="s">
        <v>33</v>
      </c>
      <c r="L29" s="105">
        <v>1.82</v>
      </c>
      <c r="M29" s="105">
        <v>4.23</v>
      </c>
      <c r="N29" s="105">
        <v>2</v>
      </c>
      <c r="O29" s="105">
        <v>4.3</v>
      </c>
      <c r="P29" s="105">
        <v>3.26</v>
      </c>
      <c r="Q29" s="105">
        <v>2.21</v>
      </c>
      <c r="R29" s="105">
        <v>3.61</v>
      </c>
      <c r="S29" s="105" t="s">
        <v>32</v>
      </c>
      <c r="T29" s="105" t="s">
        <v>32</v>
      </c>
      <c r="U29" s="105" t="s">
        <v>32</v>
      </c>
      <c r="V29" s="105" t="s">
        <v>32</v>
      </c>
      <c r="W29" s="105">
        <v>4.06</v>
      </c>
      <c r="X29" s="105">
        <v>4.3</v>
      </c>
      <c r="Y29" s="105">
        <v>2.17</v>
      </c>
      <c r="Z29" s="105">
        <v>1.75</v>
      </c>
      <c r="AA29" s="105">
        <v>3.19</v>
      </c>
    </row>
    <row r="30" spans="1:27" ht="15" customHeight="1">
      <c r="A30" s="49" t="s">
        <v>48</v>
      </c>
      <c r="B30" s="104">
        <v>1.04</v>
      </c>
      <c r="C30" s="104">
        <v>0.98</v>
      </c>
      <c r="D30" s="104">
        <v>0.98</v>
      </c>
      <c r="E30" s="104" t="s">
        <v>33</v>
      </c>
      <c r="F30" s="104" t="s">
        <v>33</v>
      </c>
      <c r="G30" s="104" t="s">
        <v>33</v>
      </c>
      <c r="H30" s="104" t="s">
        <v>33</v>
      </c>
      <c r="I30" s="104" t="s">
        <v>33</v>
      </c>
      <c r="J30" s="104">
        <v>0.69</v>
      </c>
      <c r="K30" s="104" t="s">
        <v>33</v>
      </c>
      <c r="L30" s="104" t="s">
        <v>33</v>
      </c>
      <c r="M30" s="104">
        <v>0.96</v>
      </c>
      <c r="N30" s="104" t="s">
        <v>33</v>
      </c>
      <c r="O30" s="104">
        <v>1.03</v>
      </c>
      <c r="P30" s="104" t="s">
        <v>33</v>
      </c>
      <c r="Q30" s="104" t="s">
        <v>33</v>
      </c>
      <c r="R30" s="104">
        <v>0.34</v>
      </c>
      <c r="S30" s="104" t="s">
        <v>32</v>
      </c>
      <c r="T30" s="104" t="s">
        <v>32</v>
      </c>
      <c r="U30" s="104" t="s">
        <v>32</v>
      </c>
      <c r="V30" s="104" t="s">
        <v>32</v>
      </c>
      <c r="W30" s="104">
        <v>0.79</v>
      </c>
      <c r="X30" s="104">
        <v>1.03</v>
      </c>
      <c r="Y30" s="104" t="s">
        <v>33</v>
      </c>
      <c r="Z30" s="104" t="s">
        <v>33</v>
      </c>
      <c r="AA30" s="104" t="s">
        <v>33</v>
      </c>
    </row>
    <row r="31" spans="1:27" ht="15" customHeight="1">
      <c r="A31" s="50" t="s">
        <v>49</v>
      </c>
      <c r="B31" s="105">
        <v>5.45</v>
      </c>
      <c r="C31" s="105">
        <v>5.39</v>
      </c>
      <c r="D31" s="105">
        <v>5.39</v>
      </c>
      <c r="E31" s="105">
        <v>0.24</v>
      </c>
      <c r="F31" s="105">
        <v>0.87</v>
      </c>
      <c r="G31" s="105">
        <v>1.54</v>
      </c>
      <c r="H31" s="105">
        <v>3.33</v>
      </c>
      <c r="I31" s="105">
        <v>3.33</v>
      </c>
      <c r="J31" s="105">
        <v>5.1</v>
      </c>
      <c r="K31" s="105">
        <v>0.81</v>
      </c>
      <c r="L31" s="105">
        <v>0.06666666666666668</v>
      </c>
      <c r="M31" s="105">
        <v>5.37</v>
      </c>
      <c r="N31" s="105">
        <v>0.24</v>
      </c>
      <c r="O31" s="105">
        <v>5.44</v>
      </c>
      <c r="P31" s="105">
        <v>1.52</v>
      </c>
      <c r="Q31" s="105">
        <v>0.47</v>
      </c>
      <c r="R31" s="105">
        <v>4.75</v>
      </c>
      <c r="S31" s="105" t="s">
        <v>32</v>
      </c>
      <c r="T31" s="105" t="s">
        <v>32</v>
      </c>
      <c r="U31" s="105" t="s">
        <v>32</v>
      </c>
      <c r="V31" s="105" t="s">
        <v>32</v>
      </c>
      <c r="W31" s="105">
        <v>5.2</v>
      </c>
      <c r="X31" s="105">
        <v>5.44</v>
      </c>
      <c r="Y31" s="105">
        <v>0.43</v>
      </c>
      <c r="Z31" s="105">
        <v>0</v>
      </c>
      <c r="AA31" s="105">
        <v>4.33</v>
      </c>
    </row>
    <row r="32" spans="1:27" ht="15" customHeight="1">
      <c r="A32" s="49" t="s">
        <v>102</v>
      </c>
      <c r="B32" s="104">
        <v>5.45</v>
      </c>
      <c r="C32" s="104">
        <v>5.39</v>
      </c>
      <c r="D32" s="104">
        <v>5.39</v>
      </c>
      <c r="E32" s="104">
        <v>0.83</v>
      </c>
      <c r="F32" s="104">
        <v>0.29</v>
      </c>
      <c r="G32" s="104">
        <v>0.94</v>
      </c>
      <c r="H32" s="104">
        <v>3.87</v>
      </c>
      <c r="I32" s="104">
        <v>3.87</v>
      </c>
      <c r="J32" s="104">
        <v>5.1</v>
      </c>
      <c r="K32" s="104">
        <v>0.23</v>
      </c>
      <c r="L32" s="104">
        <v>0.66</v>
      </c>
      <c r="M32" s="104">
        <v>5.37</v>
      </c>
      <c r="N32" s="104">
        <v>0.83</v>
      </c>
      <c r="O32" s="104">
        <v>5.44</v>
      </c>
      <c r="P32" s="104">
        <v>2.07</v>
      </c>
      <c r="Q32" s="104">
        <v>1.05</v>
      </c>
      <c r="R32" s="104">
        <v>4.75</v>
      </c>
      <c r="S32" s="104" t="s">
        <v>32</v>
      </c>
      <c r="T32" s="104" t="s">
        <v>32</v>
      </c>
      <c r="U32" s="104" t="s">
        <v>32</v>
      </c>
      <c r="V32" s="104">
        <v>0.58</v>
      </c>
      <c r="W32" s="104">
        <v>5.2</v>
      </c>
      <c r="X32" s="104">
        <v>5.44</v>
      </c>
      <c r="Y32" s="104">
        <v>1</v>
      </c>
      <c r="Z32" s="104">
        <v>0.59</v>
      </c>
      <c r="AA32" s="104">
        <v>4.33</v>
      </c>
    </row>
    <row r="33" spans="1:27" ht="15" customHeight="1">
      <c r="A33" s="50" t="s">
        <v>101</v>
      </c>
      <c r="B33" s="105">
        <v>5.45</v>
      </c>
      <c r="C33" s="105">
        <v>5.39</v>
      </c>
      <c r="D33" s="105">
        <v>5.39</v>
      </c>
      <c r="E33" s="105">
        <v>0.59</v>
      </c>
      <c r="F33" s="105">
        <v>1.01</v>
      </c>
      <c r="G33" s="105">
        <v>1.67</v>
      </c>
      <c r="H33" s="105">
        <v>3.47</v>
      </c>
      <c r="I33" s="105">
        <v>3.47</v>
      </c>
      <c r="J33" s="105">
        <v>5.1</v>
      </c>
      <c r="K33" s="105">
        <v>0.94</v>
      </c>
      <c r="L33" s="105">
        <v>0.42</v>
      </c>
      <c r="M33" s="105">
        <v>5.37</v>
      </c>
      <c r="N33" s="105">
        <v>0.59</v>
      </c>
      <c r="O33" s="105">
        <v>5.44</v>
      </c>
      <c r="P33" s="105">
        <v>1.84</v>
      </c>
      <c r="Q33" s="105">
        <v>0.81</v>
      </c>
      <c r="R33" s="105">
        <v>4.75</v>
      </c>
      <c r="S33" s="105" t="s">
        <v>32</v>
      </c>
      <c r="T33" s="105" t="s">
        <v>32</v>
      </c>
      <c r="U33" s="105" t="s">
        <v>32</v>
      </c>
      <c r="V33" s="105">
        <v>0</v>
      </c>
      <c r="W33" s="105">
        <v>5.2</v>
      </c>
      <c r="X33" s="105">
        <v>5.44</v>
      </c>
      <c r="Y33" s="105">
        <v>0.76</v>
      </c>
      <c r="Z33" s="105">
        <v>0.35</v>
      </c>
      <c r="AA33" s="105">
        <v>4.33</v>
      </c>
    </row>
    <row r="34" spans="1:27" ht="15" customHeight="1">
      <c r="A34" s="49" t="s">
        <v>103</v>
      </c>
      <c r="B34" s="104">
        <v>4.31</v>
      </c>
      <c r="C34" s="104">
        <v>4.25</v>
      </c>
      <c r="D34" s="104">
        <v>4.25</v>
      </c>
      <c r="E34" s="104">
        <v>1.25</v>
      </c>
      <c r="F34" s="104" t="s">
        <v>33</v>
      </c>
      <c r="G34" s="104" t="s">
        <v>33</v>
      </c>
      <c r="H34" s="104">
        <v>2.82</v>
      </c>
      <c r="I34" s="104">
        <v>2.82</v>
      </c>
      <c r="J34" s="104">
        <v>3.95</v>
      </c>
      <c r="K34" s="104" t="s">
        <v>33</v>
      </c>
      <c r="L34" s="104">
        <v>1.08</v>
      </c>
      <c r="M34" s="104">
        <v>4.23</v>
      </c>
      <c r="N34" s="104">
        <v>1.25</v>
      </c>
      <c r="O34" s="104">
        <v>4.3</v>
      </c>
      <c r="P34" s="104">
        <v>2.51</v>
      </c>
      <c r="Q34" s="104">
        <v>1.47</v>
      </c>
      <c r="R34" s="104">
        <v>3.61</v>
      </c>
      <c r="S34" s="104" t="s">
        <v>32</v>
      </c>
      <c r="T34" s="104" t="s">
        <v>32</v>
      </c>
      <c r="U34" s="104" t="s">
        <v>32</v>
      </c>
      <c r="V34" s="104">
        <v>0</v>
      </c>
      <c r="W34" s="104">
        <v>4.06</v>
      </c>
      <c r="X34" s="104">
        <v>4.3</v>
      </c>
      <c r="Y34" s="104">
        <v>1.42</v>
      </c>
      <c r="Z34" s="104">
        <v>1.01</v>
      </c>
      <c r="AA34" s="104">
        <v>3.19</v>
      </c>
    </row>
    <row r="35" spans="1:27" ht="15" customHeight="1">
      <c r="A35" s="50" t="s">
        <v>104</v>
      </c>
      <c r="B35" s="105">
        <v>4.31</v>
      </c>
      <c r="C35" s="105">
        <v>4.25</v>
      </c>
      <c r="D35" s="105">
        <v>4.25</v>
      </c>
      <c r="E35" s="105">
        <v>1.68</v>
      </c>
      <c r="F35" s="105">
        <v>2.39</v>
      </c>
      <c r="G35" s="105">
        <v>3.04</v>
      </c>
      <c r="H35" s="105">
        <v>2.1</v>
      </c>
      <c r="I35" s="105">
        <v>2.1</v>
      </c>
      <c r="J35" s="105">
        <v>3.95</v>
      </c>
      <c r="K35" s="105">
        <v>2.32</v>
      </c>
      <c r="L35" s="105">
        <v>1.47</v>
      </c>
      <c r="M35" s="105">
        <v>4.23</v>
      </c>
      <c r="N35" s="105">
        <v>1.67</v>
      </c>
      <c r="O35" s="105">
        <v>4.3</v>
      </c>
      <c r="P35" s="105">
        <v>0</v>
      </c>
      <c r="Q35" s="105">
        <v>1.08</v>
      </c>
      <c r="R35" s="105">
        <v>3.61</v>
      </c>
      <c r="S35" s="105">
        <v>0</v>
      </c>
      <c r="T35" s="105" t="s">
        <v>32</v>
      </c>
      <c r="U35" s="105" t="s">
        <v>32</v>
      </c>
      <c r="V35" s="105">
        <v>0</v>
      </c>
      <c r="W35" s="105">
        <v>4.06</v>
      </c>
      <c r="X35" s="105">
        <v>4.3</v>
      </c>
      <c r="Y35" s="105">
        <v>1.12</v>
      </c>
      <c r="Z35" s="105">
        <v>1.54</v>
      </c>
      <c r="AA35" s="105">
        <v>3.19</v>
      </c>
    </row>
    <row r="36" spans="1:27" ht="15" customHeight="1">
      <c r="A36" s="49" t="s">
        <v>50</v>
      </c>
      <c r="B36" s="104">
        <v>5.45</v>
      </c>
      <c r="C36" s="104">
        <v>5.39</v>
      </c>
      <c r="D36" s="104">
        <v>5.39</v>
      </c>
      <c r="E36" s="104" t="s">
        <v>33</v>
      </c>
      <c r="F36" s="104">
        <v>1.3</v>
      </c>
      <c r="G36" s="104">
        <v>1.96</v>
      </c>
      <c r="H36" s="104">
        <v>2.89</v>
      </c>
      <c r="I36" s="104">
        <v>2.89</v>
      </c>
      <c r="J36" s="104">
        <v>5.1</v>
      </c>
      <c r="K36" s="104">
        <v>1.23</v>
      </c>
      <c r="L36" s="104" t="s">
        <v>33</v>
      </c>
      <c r="M36" s="104">
        <v>5.37</v>
      </c>
      <c r="N36" s="104" t="s">
        <v>33</v>
      </c>
      <c r="O36" s="104">
        <v>5.44</v>
      </c>
      <c r="P36" s="104">
        <v>1.08</v>
      </c>
      <c r="Q36" s="104">
        <v>0</v>
      </c>
      <c r="R36" s="104">
        <v>4.75</v>
      </c>
      <c r="S36" s="104" t="s">
        <v>32</v>
      </c>
      <c r="T36" s="104" t="s">
        <v>32</v>
      </c>
      <c r="U36" s="104" t="s">
        <v>32</v>
      </c>
      <c r="V36" s="104" t="s">
        <v>32</v>
      </c>
      <c r="W36" s="104">
        <v>5.2</v>
      </c>
      <c r="X36" s="104">
        <v>5.44</v>
      </c>
      <c r="Y36" s="104" t="s">
        <v>33</v>
      </c>
      <c r="Z36" s="104">
        <v>0.45</v>
      </c>
      <c r="AA36" s="104">
        <v>4.33</v>
      </c>
    </row>
    <row r="37" spans="1:27" ht="15" customHeight="1">
      <c r="A37" s="50" t="s">
        <v>105</v>
      </c>
      <c r="B37" s="105">
        <v>2.78</v>
      </c>
      <c r="C37" s="105">
        <v>2.72</v>
      </c>
      <c r="D37" s="105">
        <v>2.72</v>
      </c>
      <c r="E37" s="105">
        <v>2.96</v>
      </c>
      <c r="F37" s="105" t="s">
        <v>33</v>
      </c>
      <c r="G37" s="105" t="s">
        <v>33</v>
      </c>
      <c r="H37" s="105">
        <v>1.19</v>
      </c>
      <c r="I37" s="105">
        <v>1.19</v>
      </c>
      <c r="J37" s="105">
        <v>2.42</v>
      </c>
      <c r="K37" s="105" t="s">
        <v>33</v>
      </c>
      <c r="L37" s="105">
        <v>2.78</v>
      </c>
      <c r="M37" s="105">
        <v>2.7</v>
      </c>
      <c r="N37" s="105">
        <v>2.95</v>
      </c>
      <c r="O37" s="105">
        <v>2.77</v>
      </c>
      <c r="P37" s="105">
        <v>3.32</v>
      </c>
      <c r="Q37" s="105">
        <v>3.13</v>
      </c>
      <c r="R37" s="105">
        <v>2.07</v>
      </c>
      <c r="S37" s="105" t="s">
        <v>32</v>
      </c>
      <c r="T37" s="105" t="s">
        <v>32</v>
      </c>
      <c r="U37" s="105" t="s">
        <v>32</v>
      </c>
      <c r="V37" s="105">
        <v>0</v>
      </c>
      <c r="W37" s="105">
        <v>2.53</v>
      </c>
      <c r="X37" s="105">
        <v>2.77</v>
      </c>
      <c r="Y37" s="105">
        <v>3.1</v>
      </c>
      <c r="Z37" s="105">
        <v>2.71</v>
      </c>
      <c r="AA37" s="105">
        <v>1.66</v>
      </c>
    </row>
    <row r="38" spans="1:27" ht="13.5" thickBot="1">
      <c r="A38" s="81" t="s">
        <v>31</v>
      </c>
      <c r="B38" s="106">
        <v>1.04</v>
      </c>
      <c r="C38" s="106">
        <v>0.98</v>
      </c>
      <c r="D38" s="106">
        <v>0.98</v>
      </c>
      <c r="E38" s="106" t="s">
        <v>33</v>
      </c>
      <c r="F38" s="106" t="s">
        <v>33</v>
      </c>
      <c r="G38" s="106" t="s">
        <v>33</v>
      </c>
      <c r="H38" s="106" t="s">
        <v>33</v>
      </c>
      <c r="I38" s="106" t="s">
        <v>33</v>
      </c>
      <c r="J38" s="106">
        <v>0.69</v>
      </c>
      <c r="K38" s="106" t="s">
        <v>33</v>
      </c>
      <c r="L38" s="106" t="s">
        <v>33</v>
      </c>
      <c r="M38" s="106">
        <v>0.96</v>
      </c>
      <c r="N38" s="106" t="s">
        <v>33</v>
      </c>
      <c r="O38" s="106">
        <v>1.03</v>
      </c>
      <c r="P38" s="106" t="s">
        <v>33</v>
      </c>
      <c r="Q38" s="106" t="s">
        <v>33</v>
      </c>
      <c r="R38" s="106">
        <v>0.34</v>
      </c>
      <c r="S38" s="106" t="s">
        <v>32</v>
      </c>
      <c r="T38" s="106" t="s">
        <v>32</v>
      </c>
      <c r="U38" s="106" t="s">
        <v>32</v>
      </c>
      <c r="V38" s="106" t="s">
        <v>32</v>
      </c>
      <c r="W38" s="106">
        <v>0.79</v>
      </c>
      <c r="X38" s="106">
        <v>1.03</v>
      </c>
      <c r="Y38" s="106" t="s">
        <v>33</v>
      </c>
      <c r="Z38" s="106" t="s">
        <v>33</v>
      </c>
      <c r="AA38" s="106" t="s">
        <v>32</v>
      </c>
    </row>
    <row r="39" spans="1:27" ht="15.75" thickTop="1">
      <c r="A39" s="4" t="s">
        <v>51</v>
      </c>
      <c r="B39" s="51" t="s">
        <v>33</v>
      </c>
      <c r="C39" s="110" t="s">
        <v>87</v>
      </c>
      <c r="D39" s="110"/>
      <c r="E39" s="110"/>
      <c r="F39" s="110"/>
      <c r="G39" s="110"/>
      <c r="H39" s="110"/>
      <c r="I39" s="110"/>
      <c r="J39" s="110"/>
      <c r="K39" s="110"/>
      <c r="L39" s="110"/>
      <c r="M39" s="110"/>
      <c r="N39" s="110"/>
      <c r="O39" s="110"/>
      <c r="P39" s="110"/>
      <c r="Q39" s="110"/>
      <c r="R39" s="110"/>
      <c r="S39" s="110"/>
      <c r="T39" s="110"/>
      <c r="U39" s="110"/>
      <c r="V39" s="91"/>
      <c r="W39" s="91"/>
      <c r="X39" s="91"/>
      <c r="Y39" s="91"/>
      <c r="Z39" s="91"/>
      <c r="AA39" s="91"/>
    </row>
    <row r="40" spans="1:27" ht="18">
      <c r="A40" s="3" t="s">
        <v>85</v>
      </c>
      <c r="B40" s="88" t="s">
        <v>32</v>
      </c>
      <c r="C40" s="91"/>
      <c r="D40" s="91"/>
      <c r="E40" s="91"/>
      <c r="F40" s="91"/>
      <c r="G40" s="91"/>
      <c r="H40" s="91"/>
      <c r="I40" s="91"/>
      <c r="J40" s="91"/>
      <c r="K40" s="91"/>
      <c r="L40" s="91"/>
      <c r="M40" s="91"/>
      <c r="N40" s="91"/>
      <c r="O40" s="91"/>
      <c r="P40" s="91"/>
      <c r="Q40" s="91"/>
      <c r="R40" s="91"/>
      <c r="S40" s="91"/>
      <c r="T40" s="91"/>
      <c r="U40" s="91"/>
      <c r="V40" s="91"/>
      <c r="W40" s="91"/>
      <c r="X40" s="91"/>
      <c r="Y40" s="91"/>
      <c r="Z40" s="91"/>
      <c r="AA40" s="91"/>
    </row>
  </sheetData>
  <mergeCells count="2">
    <mergeCell ref="A1:AB1"/>
    <mergeCell ref="C39:U39"/>
  </mergeCells>
  <printOptions/>
  <pageMargins left="0.23" right="0.17" top="0.5" bottom="0.5" header="0.5" footer="0.5"/>
  <pageSetup fitToHeight="1" fitToWidth="1" horizontalDpi="600" verticalDpi="600" orientation="landscape" paperSize="5" scale="71" r:id="rId2"/>
  <drawing r:id="rId1"/>
</worksheet>
</file>

<file path=xl/worksheets/sheet3.xml><?xml version="1.0" encoding="utf-8"?>
<worksheet xmlns="http://schemas.openxmlformats.org/spreadsheetml/2006/main" xmlns:r="http://schemas.openxmlformats.org/officeDocument/2006/relationships">
  <sheetPr codeName="Sheet11">
    <pageSetUpPr fitToPage="1"/>
  </sheetPr>
  <dimension ref="A1:M86"/>
  <sheetViews>
    <sheetView zoomScale="75" zoomScaleNormal="75" workbookViewId="0" topLeftCell="A1">
      <selection activeCell="B76" sqref="B76"/>
    </sheetView>
  </sheetViews>
  <sheetFormatPr defaultColWidth="9.00390625" defaultRowHeight="12.75"/>
  <cols>
    <col min="1" max="1" width="16.875" style="6" customWidth="1"/>
    <col min="2" max="2" width="14.125" style="6" customWidth="1"/>
    <col min="3" max="3" width="13.375" style="6" customWidth="1"/>
    <col min="4" max="4" width="7.125" style="6" customWidth="1"/>
    <col min="5" max="5" width="18.50390625" style="6" customWidth="1"/>
    <col min="6" max="6" width="15.875" style="6" customWidth="1"/>
    <col min="7" max="7" width="14.125" style="6" hidden="1" customWidth="1"/>
    <col min="8" max="8" width="9.00390625" style="6" customWidth="1"/>
    <col min="9" max="10" width="7.125" style="6" customWidth="1"/>
    <col min="11" max="11" width="9.75390625" style="6" customWidth="1"/>
    <col min="12" max="12" width="7.125" style="6" customWidth="1"/>
    <col min="13" max="13" width="7.125" style="6" hidden="1" customWidth="1"/>
    <col min="14" max="16384" width="7.125" style="6" customWidth="1"/>
  </cols>
  <sheetData>
    <row r="1" spans="1:12" ht="23.25">
      <c r="A1" s="111" t="s">
        <v>55</v>
      </c>
      <c r="B1" s="111"/>
      <c r="C1" s="111"/>
      <c r="D1" s="111"/>
      <c r="E1" s="111"/>
      <c r="F1" s="111"/>
      <c r="G1" s="111"/>
      <c r="H1" s="111"/>
      <c r="I1" s="111"/>
      <c r="J1" s="111"/>
      <c r="K1" s="111"/>
      <c r="L1" s="111"/>
    </row>
    <row r="2" spans="1:11" ht="38.25" customHeight="1">
      <c r="A2" s="117" t="s">
        <v>83</v>
      </c>
      <c r="B2" s="117"/>
      <c r="C2" s="7"/>
      <c r="D2" s="6" t="s">
        <v>56</v>
      </c>
      <c r="E2" s="8" t="s">
        <v>57</v>
      </c>
      <c r="F2" s="8" t="s">
        <v>58</v>
      </c>
      <c r="G2" s="8" t="s">
        <v>59</v>
      </c>
      <c r="H2" s="8" t="s">
        <v>60</v>
      </c>
      <c r="I2" s="9" t="s">
        <v>61</v>
      </c>
      <c r="J2" s="9" t="s">
        <v>62</v>
      </c>
      <c r="K2" s="9" t="s">
        <v>63</v>
      </c>
    </row>
    <row r="3" spans="1:13" ht="16.5" customHeight="1">
      <c r="A3" s="117"/>
      <c r="B3" s="117"/>
      <c r="C3" s="7"/>
      <c r="D3" s="10">
        <v>1</v>
      </c>
      <c r="E3" s="11" t="s">
        <v>10</v>
      </c>
      <c r="F3" s="11" t="s">
        <v>3</v>
      </c>
      <c r="G3" s="11" t="str">
        <f aca="true" t="shared" si="0" ref="G3:G8">E3&amp;F3</f>
        <v>EmpressBayhurst 1</v>
      </c>
      <c r="H3" s="11">
        <v>0</v>
      </c>
      <c r="I3" s="12">
        <f>IF(ISERROR(INDEX('Fuel and Pressure Jan 2002'!$C$1:$D$882,MATCH(G3,'Fuel and Pressure Jan 2002'!$C$1:$C$2310,),MATCH("Fuel Ratio (%) Including Pressure",'Fuel and Pressure Jan 2002'!$C$1:$D$1,))),0,(INDEX('Fuel and Pressure Jan 2002'!$C$1:$D$882,MATCH(G3,'Fuel and Pressure Jan 2002'!$C$1:$C$2310,),MATCH("Fuel Ratio (%) Including Pressure",'Fuel and Pressure Jan 2002'!$C$1:$D$1,))))</f>
        <v>1.04</v>
      </c>
      <c r="J3" s="10">
        <f aca="true" t="shared" si="1" ref="J3:J8">ROUND(+H3*I3/100,0)</f>
        <v>0</v>
      </c>
      <c r="K3" s="10">
        <f aca="true" t="shared" si="2" ref="K3:K8">+J3+H3</f>
        <v>0</v>
      </c>
      <c r="L3" s="114" t="s">
        <v>65</v>
      </c>
      <c r="M3" s="6" t="str">
        <f>+G3</f>
        <v>EmpressBayhurst 1</v>
      </c>
    </row>
    <row r="4" spans="1:12" ht="16.5" customHeight="1">
      <c r="A4" s="117"/>
      <c r="B4" s="117"/>
      <c r="C4" s="7"/>
      <c r="D4" s="10">
        <v>2</v>
      </c>
      <c r="E4" s="11" t="str">
        <f>+E3</f>
        <v>Empress</v>
      </c>
      <c r="F4" s="11" t="s">
        <v>64</v>
      </c>
      <c r="G4" s="11" t="str">
        <f t="shared" si="0"/>
        <v>Empress</v>
      </c>
      <c r="H4" s="11">
        <v>0</v>
      </c>
      <c r="I4" s="12">
        <f>IF(ISERROR(INDEX('Fuel and Pressure Jan 2002'!$C$1:$D$882,MATCH(G4,'Fuel and Pressure Jan 2002'!$C$1:$C$2310,),MATCH("Fuel Ratio (%) Including Pressure",'Fuel and Pressure Jan 2002'!$C$1:$D$1,))),0,(INDEX('Fuel and Pressure Jan 2002'!$C$1:$D$882,MATCH(G4,'Fuel and Pressure Jan 2002'!$C$1:$C$2310,),MATCH("Fuel Ratio (%) Including Pressure",'Fuel and Pressure Jan 2002'!$C$1:$D$1,))))</f>
        <v>0</v>
      </c>
      <c r="J4" s="10">
        <f t="shared" si="1"/>
        <v>0</v>
      </c>
      <c r="K4" s="10">
        <f t="shared" si="2"/>
        <v>0</v>
      </c>
      <c r="L4" s="114"/>
    </row>
    <row r="5" spans="1:12" ht="16.5" customHeight="1">
      <c r="A5" s="117"/>
      <c r="B5" s="117"/>
      <c r="C5" s="7"/>
      <c r="D5" s="10">
        <v>3</v>
      </c>
      <c r="E5" s="11" t="str">
        <f>+E4</f>
        <v>Empress</v>
      </c>
      <c r="F5" s="11" t="s">
        <v>64</v>
      </c>
      <c r="G5" s="11" t="str">
        <f t="shared" si="0"/>
        <v>Empress</v>
      </c>
      <c r="H5" s="11">
        <v>0</v>
      </c>
      <c r="I5" s="12">
        <f>IF(ISERROR(INDEX('Fuel and Pressure Jan 2002'!$C$1:$D$882,MATCH(G5,'Fuel and Pressure Jan 2002'!$C$1:$C$2310,),MATCH("Fuel Ratio (%) Including Pressure",'Fuel and Pressure Jan 2002'!$C$1:$D$1,))),0,(INDEX('Fuel and Pressure Jan 2002'!$C$1:$D$882,MATCH(G5,'Fuel and Pressure Jan 2002'!$C$1:$C$2310,),MATCH("Fuel Ratio (%) Including Pressure",'Fuel and Pressure Jan 2002'!$C$1:$D$1,))))</f>
        <v>0</v>
      </c>
      <c r="J5" s="10">
        <f t="shared" si="1"/>
        <v>0</v>
      </c>
      <c r="K5" s="10">
        <f t="shared" si="2"/>
        <v>0</v>
      </c>
      <c r="L5" s="114"/>
    </row>
    <row r="6" spans="1:12" ht="16.5" customHeight="1">
      <c r="A6" s="117"/>
      <c r="B6" s="117"/>
      <c r="C6" s="7"/>
      <c r="D6" s="10">
        <v>4</v>
      </c>
      <c r="E6" s="13" t="str">
        <f>+E5</f>
        <v>Empress</v>
      </c>
      <c r="F6" s="11" t="s">
        <v>64</v>
      </c>
      <c r="G6" s="11" t="str">
        <f t="shared" si="0"/>
        <v>Empress</v>
      </c>
      <c r="H6" s="11">
        <v>0</v>
      </c>
      <c r="I6" s="12">
        <f>IF(ISERROR(INDEX('Fuel and Pressure Jan 2002'!$C$1:$D$882,MATCH(G6,'Fuel and Pressure Jan 2002'!$C$1:$C$2310,),MATCH("Fuel Ratio (%) Including Pressure",'Fuel and Pressure Jan 2002'!$C$1:$D$1,))),0,(INDEX('Fuel and Pressure Jan 2002'!$C$1:$D$882,MATCH(G6,'Fuel and Pressure Jan 2002'!$C$1:$C$2310,),MATCH("Fuel Ratio (%) Including Pressure",'Fuel and Pressure Jan 2002'!$C$1:$D$1,))))</f>
        <v>0</v>
      </c>
      <c r="J6" s="10">
        <f t="shared" si="1"/>
        <v>0</v>
      </c>
      <c r="K6" s="10">
        <f t="shared" si="2"/>
        <v>0</v>
      </c>
      <c r="L6" s="114"/>
    </row>
    <row r="7" spans="1:12" ht="16.5" customHeight="1">
      <c r="A7" s="117"/>
      <c r="B7" s="117"/>
      <c r="C7" s="7"/>
      <c r="D7" s="10">
        <v>5</v>
      </c>
      <c r="E7" s="13" t="str">
        <f>+E6</f>
        <v>Empress</v>
      </c>
      <c r="F7" s="11" t="s">
        <v>64</v>
      </c>
      <c r="G7" s="11" t="str">
        <f t="shared" si="0"/>
        <v>Empress</v>
      </c>
      <c r="H7" s="11">
        <v>0</v>
      </c>
      <c r="I7" s="12">
        <f>IF(ISERROR(INDEX('Fuel and Pressure Jan 2002'!$C$1:$D$882,MATCH(G7,'Fuel and Pressure Jan 2002'!$C$1:$C$2310,),MATCH("Fuel Ratio (%) Including Pressure",'Fuel and Pressure Jan 2002'!$C$1:$D$1,))),0,(INDEX('Fuel and Pressure Jan 2002'!$C$1:$D$882,MATCH(G7,'Fuel and Pressure Jan 2002'!$C$1:$C$2310,),MATCH("Fuel Ratio (%) Including Pressure",'Fuel and Pressure Jan 2002'!$C$1:$D$1,))))</f>
        <v>0</v>
      </c>
      <c r="J7" s="10">
        <f t="shared" si="1"/>
        <v>0</v>
      </c>
      <c r="K7" s="10">
        <f t="shared" si="2"/>
        <v>0</v>
      </c>
      <c r="L7" s="114"/>
    </row>
    <row r="8" spans="1:12" ht="16.5" customHeight="1">
      <c r="A8" s="117"/>
      <c r="B8" s="117"/>
      <c r="C8" s="14"/>
      <c r="D8" s="10">
        <v>6</v>
      </c>
      <c r="E8" s="13" t="str">
        <f>+E7</f>
        <v>Empress</v>
      </c>
      <c r="F8" s="15" t="s">
        <v>64</v>
      </c>
      <c r="G8" s="15" t="str">
        <f t="shared" si="0"/>
        <v>Empress</v>
      </c>
      <c r="H8" s="15">
        <v>0</v>
      </c>
      <c r="I8" s="12">
        <f>IF(ISERROR(INDEX('Fuel and Pressure Jan 2002'!$C$1:$D$882,MATCH(G8,'Fuel and Pressure Jan 2002'!$C$1:$C$2310,),MATCH("Fuel Ratio (%) Including Pressure",'Fuel and Pressure Jan 2002'!$C$1:$D$1,))),0,(INDEX('Fuel and Pressure Jan 2002'!$C$1:$D$882,MATCH(G8,'Fuel and Pressure Jan 2002'!$C$1:$C$2310,),MATCH("Fuel Ratio (%) Including Pressure",'Fuel and Pressure Jan 2002'!$C$1:$D$1,))))</f>
        <v>0</v>
      </c>
      <c r="J8" s="10">
        <f t="shared" si="1"/>
        <v>0</v>
      </c>
      <c r="K8" s="10">
        <f t="shared" si="2"/>
        <v>0</v>
      </c>
      <c r="L8" s="114"/>
    </row>
    <row r="9" spans="1:12" ht="16.5" customHeight="1" thickBot="1">
      <c r="A9" s="14"/>
      <c r="B9" s="14"/>
      <c r="C9" s="14"/>
      <c r="D9" s="16" t="str">
        <f>CONCATENATE("Total Fuel Required for Transportation from ",+E3)</f>
        <v>Total Fuel Required for Transportation from Empress</v>
      </c>
      <c r="E9" s="17"/>
      <c r="F9" s="16"/>
      <c r="G9" s="16"/>
      <c r="H9" s="17"/>
      <c r="I9" s="17"/>
      <c r="J9" s="17">
        <f>SUM(J3:J8)</f>
        <v>0</v>
      </c>
      <c r="K9" s="17"/>
      <c r="L9" s="114"/>
    </row>
    <row r="10" spans="1:12" ht="16.5" customHeight="1" thickTop="1">
      <c r="A10" s="14"/>
      <c r="B10" s="14"/>
      <c r="C10" s="14"/>
      <c r="D10" s="18">
        <v>7</v>
      </c>
      <c r="E10" s="11" t="s">
        <v>64</v>
      </c>
      <c r="F10" s="11" t="s">
        <v>64</v>
      </c>
      <c r="G10" s="11">
        <f aca="true" t="shared" si="3" ref="G10:G15">E10&amp;F10</f>
      </c>
      <c r="H10" s="11"/>
      <c r="I10" s="44">
        <f>IF(ISERROR(INDEX('Fuel and Pressure Jan 2002'!$C$1:$D$882,MATCH(G10,'Fuel and Pressure Jan 2002'!$C$1:$C$2310,),MATCH("Fuel Ratio (%) Including Pressure",'Fuel and Pressure Jan 2002'!$C$1:$D$1,))),0,(INDEX('Fuel and Pressure Jan 2002'!$C$1:$D$882,MATCH(G10,'Fuel and Pressure Jan 2002'!$C$1:$C$2310,),MATCH("Fuel Ratio (%) Including Pressure",'Fuel and Pressure Jan 2002'!$C$1:$D$1,))))</f>
        <v>0</v>
      </c>
      <c r="J10" s="18">
        <f aca="true" t="shared" si="4" ref="J10:J15">ROUND(+H10*I10/100,0)</f>
        <v>0</v>
      </c>
      <c r="K10" s="18">
        <f aca="true" t="shared" si="5" ref="K10:K15">+J10+H10</f>
        <v>0</v>
      </c>
      <c r="L10" s="115" t="s">
        <v>66</v>
      </c>
    </row>
    <row r="11" spans="1:12" ht="16.5" customHeight="1">
      <c r="A11" s="14"/>
      <c r="B11" s="14"/>
      <c r="C11" s="14"/>
      <c r="D11" s="18">
        <v>8</v>
      </c>
      <c r="E11" s="13">
        <f>+E10</f>
      </c>
      <c r="F11" s="11" t="s">
        <v>64</v>
      </c>
      <c r="G11" s="11">
        <f t="shared" si="3"/>
      </c>
      <c r="H11" s="11">
        <v>0</v>
      </c>
      <c r="I11" s="44">
        <f>IF(ISERROR(INDEX('Fuel and Pressure Jan 2002'!$C$1:$D$882,MATCH(G11,'Fuel and Pressure Jan 2002'!$C$1:$C$2310,),MATCH("Fuel Ratio (%) Including Pressure",'Fuel and Pressure Jan 2002'!$C$1:$D$1,))),0,(INDEX('Fuel and Pressure Jan 2002'!$C$1:$D$882,MATCH(G11,'Fuel and Pressure Jan 2002'!$C$1:$C$2310,),MATCH("Fuel Ratio (%) Including Pressure",'Fuel and Pressure Jan 2002'!$C$1:$D$1,))))</f>
        <v>0</v>
      </c>
      <c r="J11" s="18">
        <f t="shared" si="4"/>
        <v>0</v>
      </c>
      <c r="K11" s="18">
        <f t="shared" si="5"/>
        <v>0</v>
      </c>
      <c r="L11" s="115"/>
    </row>
    <row r="12" spans="1:12" ht="16.5" customHeight="1">
      <c r="A12" s="14"/>
      <c r="B12" s="14"/>
      <c r="C12" s="14"/>
      <c r="D12" s="18">
        <v>9</v>
      </c>
      <c r="E12" s="13">
        <f>+E11</f>
      </c>
      <c r="F12" s="11" t="s">
        <v>64</v>
      </c>
      <c r="G12" s="11">
        <f t="shared" si="3"/>
      </c>
      <c r="H12" s="11">
        <v>0</v>
      </c>
      <c r="I12" s="44">
        <f>IF(ISERROR(INDEX('Fuel and Pressure Jan 2002'!$C$1:$D$882,MATCH(G12,'Fuel and Pressure Jan 2002'!$C$1:$C$2310,),MATCH("Fuel Ratio (%) Including Pressure",'Fuel and Pressure Jan 2002'!$C$1:$D$1,))),0,(INDEX('Fuel and Pressure Jan 2002'!$C$1:$D$882,MATCH(G12,'Fuel and Pressure Jan 2002'!$C$1:$C$2310,),MATCH("Fuel Ratio (%) Including Pressure",'Fuel and Pressure Jan 2002'!$C$1:$D$1,))))</f>
        <v>0</v>
      </c>
      <c r="J12" s="18">
        <f t="shared" si="4"/>
        <v>0</v>
      </c>
      <c r="K12" s="18">
        <f t="shared" si="5"/>
        <v>0</v>
      </c>
      <c r="L12" s="115"/>
    </row>
    <row r="13" spans="1:12" ht="16.5" customHeight="1">
      <c r="A13" s="14"/>
      <c r="B13" s="14"/>
      <c r="C13" s="14"/>
      <c r="D13" s="18">
        <v>10</v>
      </c>
      <c r="E13" s="13">
        <f>+E12</f>
      </c>
      <c r="F13" s="11" t="s">
        <v>64</v>
      </c>
      <c r="G13" s="11">
        <f t="shared" si="3"/>
      </c>
      <c r="H13" s="11">
        <v>0</v>
      </c>
      <c r="I13" s="44">
        <f>IF(ISERROR(INDEX('Fuel and Pressure Jan 2002'!$C$1:$D$882,MATCH(G13,'Fuel and Pressure Jan 2002'!$C$1:$C$2310,),MATCH("Fuel Ratio (%) Including Pressure",'Fuel and Pressure Jan 2002'!$C$1:$D$1,))),0,(INDEX('Fuel and Pressure Jan 2002'!$C$1:$D$882,MATCH(G13,'Fuel and Pressure Jan 2002'!$C$1:$C$2310,),MATCH("Fuel Ratio (%) Including Pressure",'Fuel and Pressure Jan 2002'!$C$1:$D$1,))))</f>
        <v>0</v>
      </c>
      <c r="J13" s="18">
        <f t="shared" si="4"/>
        <v>0</v>
      </c>
      <c r="K13" s="18">
        <f t="shared" si="5"/>
        <v>0</v>
      </c>
      <c r="L13" s="115"/>
    </row>
    <row r="14" spans="1:12" ht="16.5" customHeight="1">
      <c r="A14" s="14"/>
      <c r="B14" s="14"/>
      <c r="C14" s="14"/>
      <c r="D14" s="18">
        <v>11</v>
      </c>
      <c r="E14" s="13">
        <f>+E13</f>
      </c>
      <c r="F14" s="11" t="s">
        <v>64</v>
      </c>
      <c r="G14" s="11">
        <f t="shared" si="3"/>
      </c>
      <c r="H14" s="11">
        <v>0</v>
      </c>
      <c r="I14" s="44">
        <f>IF(ISERROR(INDEX('Fuel and Pressure Jan 2002'!$C$1:$D$882,MATCH(G14,'Fuel and Pressure Jan 2002'!$C$1:$C$2310,),MATCH("Fuel Ratio (%) Including Pressure",'Fuel and Pressure Jan 2002'!$C$1:$D$1,))),0,(INDEX('Fuel and Pressure Jan 2002'!$C$1:$D$882,MATCH(G14,'Fuel and Pressure Jan 2002'!$C$1:$C$2310,),MATCH("Fuel Ratio (%) Including Pressure",'Fuel and Pressure Jan 2002'!$C$1:$D$1,))))</f>
        <v>0</v>
      </c>
      <c r="J14" s="18">
        <f t="shared" si="4"/>
        <v>0</v>
      </c>
      <c r="K14" s="18">
        <f t="shared" si="5"/>
        <v>0</v>
      </c>
      <c r="L14" s="115"/>
    </row>
    <row r="15" spans="1:12" ht="16.5" customHeight="1">
      <c r="A15" s="14"/>
      <c r="B15" s="14"/>
      <c r="C15" s="14"/>
      <c r="D15" s="18">
        <v>12</v>
      </c>
      <c r="E15" s="13">
        <f>+E14</f>
      </c>
      <c r="F15" s="15" t="s">
        <v>64</v>
      </c>
      <c r="G15" s="15">
        <f t="shared" si="3"/>
      </c>
      <c r="H15" s="15">
        <v>0</v>
      </c>
      <c r="I15" s="44">
        <f>IF(ISERROR(INDEX('Fuel and Pressure Jan 2002'!$C$1:$D$882,MATCH(G15,'Fuel and Pressure Jan 2002'!$C$1:$C$2310,),MATCH("Fuel Ratio (%) Including Pressure",'Fuel and Pressure Jan 2002'!$C$1:$D$1,))),0,(INDEX('Fuel and Pressure Jan 2002'!$C$1:$D$882,MATCH(G15,'Fuel and Pressure Jan 2002'!$C$1:$C$2310,),MATCH("Fuel Ratio (%) Including Pressure",'Fuel and Pressure Jan 2002'!$C$1:$D$1,))))</f>
        <v>0</v>
      </c>
      <c r="J15" s="19">
        <f t="shared" si="4"/>
        <v>0</v>
      </c>
      <c r="K15" s="19">
        <f t="shared" si="5"/>
        <v>0</v>
      </c>
      <c r="L15" s="115"/>
    </row>
    <row r="16" spans="1:12" ht="16.5" customHeight="1" thickBot="1">
      <c r="A16" s="14"/>
      <c r="B16" s="14"/>
      <c r="C16" s="14"/>
      <c r="D16" s="20" t="str">
        <f>CONCATENATE("Total Fuel Required for Transportation from ",+E10)</f>
        <v>Total Fuel Required for Transportation from </v>
      </c>
      <c r="E16" s="21"/>
      <c r="F16" s="20"/>
      <c r="G16" s="20"/>
      <c r="H16" s="21"/>
      <c r="I16" s="21"/>
      <c r="J16" s="21">
        <f>SUM(J10:J15)</f>
        <v>0</v>
      </c>
      <c r="K16" s="21"/>
      <c r="L16" s="115"/>
    </row>
    <row r="17" spans="1:12" ht="16.5" customHeight="1" thickTop="1">
      <c r="A17" s="113"/>
      <c r="B17" s="113"/>
      <c r="C17" s="113"/>
      <c r="D17" s="22">
        <v>13</v>
      </c>
      <c r="E17" s="11" t="s">
        <v>64</v>
      </c>
      <c r="F17" s="11" t="s">
        <v>64</v>
      </c>
      <c r="G17" s="11">
        <f aca="true" t="shared" si="6" ref="G17:G22">E17&amp;F17</f>
      </c>
      <c r="H17" s="11">
        <v>0</v>
      </c>
      <c r="I17" s="40">
        <f>IF(ISERROR(INDEX('Fuel and Pressure Jan 2002'!$C$1:$D$882,MATCH(G17,'Fuel and Pressure Jan 2002'!$C$1:$C$2310,),MATCH("Fuel Ratio (%) Including Pressure",'Fuel and Pressure Jan 2002'!$C$1:$D$1,))),0,(INDEX('Fuel and Pressure Jan 2002'!$C$1:$D$882,MATCH(G17,'Fuel and Pressure Jan 2002'!$C$1:$C$2310,),MATCH("Fuel Ratio (%) Including Pressure",'Fuel and Pressure Jan 2002'!$C$1:$D$1,))))</f>
        <v>0</v>
      </c>
      <c r="J17" s="22">
        <f aca="true" t="shared" si="7" ref="J17:J22">ROUND(+H17*I17/100,0)</f>
        <v>0</v>
      </c>
      <c r="K17" s="22">
        <f aca="true" t="shared" si="8" ref="K17:K22">+J17+H17</f>
        <v>0</v>
      </c>
      <c r="L17" s="116" t="s">
        <v>67</v>
      </c>
    </row>
    <row r="18" spans="1:12" ht="16.5" customHeight="1">
      <c r="A18" s="23"/>
      <c r="B18" s="23"/>
      <c r="C18" s="23"/>
      <c r="D18" s="22">
        <v>14</v>
      </c>
      <c r="E18" s="13">
        <f>+E17</f>
      </c>
      <c r="F18" s="11"/>
      <c r="G18" s="11">
        <f t="shared" si="6"/>
      </c>
      <c r="H18" s="11">
        <v>0</v>
      </c>
      <c r="I18" s="40">
        <f>IF(ISERROR(INDEX('Fuel and Pressure Jan 2002'!$C$1:$D$882,MATCH(G18,'Fuel and Pressure Jan 2002'!$C$1:$C$2310,),MATCH("Fuel Ratio (%) Including Pressure",'Fuel and Pressure Jan 2002'!$C$1:$D$1,))),0,(INDEX('Fuel and Pressure Jan 2002'!$C$1:$D$882,MATCH(G18,'Fuel and Pressure Jan 2002'!$C$1:$C$2310,),MATCH("Fuel Ratio (%) Including Pressure",'Fuel and Pressure Jan 2002'!$C$1:$D$1,))))</f>
        <v>0</v>
      </c>
      <c r="J18" s="22">
        <f t="shared" si="7"/>
        <v>0</v>
      </c>
      <c r="K18" s="22">
        <f t="shared" si="8"/>
        <v>0</v>
      </c>
      <c r="L18" s="116"/>
    </row>
    <row r="19" spans="1:12" ht="16.5" customHeight="1">
      <c r="A19" s="23"/>
      <c r="B19" s="23"/>
      <c r="C19" s="23"/>
      <c r="D19" s="22">
        <v>15</v>
      </c>
      <c r="E19" s="13">
        <f>+E18</f>
      </c>
      <c r="F19" s="11"/>
      <c r="G19" s="11">
        <f t="shared" si="6"/>
      </c>
      <c r="H19" s="11">
        <v>0</v>
      </c>
      <c r="I19" s="40">
        <f>IF(ISERROR(INDEX('Fuel and Pressure Jan 2002'!$C$1:$D$882,MATCH(G19,'Fuel and Pressure Jan 2002'!$C$1:$C$2310,),MATCH("Fuel Ratio (%) Including Pressure",'Fuel and Pressure Jan 2002'!$C$1:$D$1,))),0,(INDEX('Fuel and Pressure Jan 2002'!$C$1:$D$882,MATCH(G19,'Fuel and Pressure Jan 2002'!$C$1:$C$2310,),MATCH("Fuel Ratio (%) Including Pressure",'Fuel and Pressure Jan 2002'!$C$1:$D$1,))))</f>
        <v>0</v>
      </c>
      <c r="J19" s="22">
        <f t="shared" si="7"/>
        <v>0</v>
      </c>
      <c r="K19" s="22">
        <f t="shared" si="8"/>
        <v>0</v>
      </c>
      <c r="L19" s="116"/>
    </row>
    <row r="20" spans="1:12" ht="16.5" customHeight="1">
      <c r="A20" s="23"/>
      <c r="B20" s="23"/>
      <c r="C20" s="23"/>
      <c r="D20" s="22">
        <v>16</v>
      </c>
      <c r="E20" s="13">
        <f>+E19</f>
      </c>
      <c r="F20" s="11"/>
      <c r="G20" s="11">
        <f t="shared" si="6"/>
      </c>
      <c r="H20" s="11">
        <v>0</v>
      </c>
      <c r="I20" s="40">
        <f>IF(ISERROR(INDEX('Fuel and Pressure Jan 2002'!$C$1:$D$882,MATCH(G20,'Fuel and Pressure Jan 2002'!$C$1:$C$2310,),MATCH("Fuel Ratio (%) Including Pressure",'Fuel and Pressure Jan 2002'!$C$1:$D$1,))),0,(INDEX('Fuel and Pressure Jan 2002'!$C$1:$D$882,MATCH(G20,'Fuel and Pressure Jan 2002'!$C$1:$C$2310,),MATCH("Fuel Ratio (%) Including Pressure",'Fuel and Pressure Jan 2002'!$C$1:$D$1,))))</f>
        <v>0</v>
      </c>
      <c r="J20" s="22">
        <f t="shared" si="7"/>
        <v>0</v>
      </c>
      <c r="K20" s="22">
        <f t="shared" si="8"/>
        <v>0</v>
      </c>
      <c r="L20" s="116"/>
    </row>
    <row r="21" spans="1:12" ht="16.5" customHeight="1">
      <c r="A21" s="23"/>
      <c r="B21" s="23"/>
      <c r="C21" s="23"/>
      <c r="D21" s="22">
        <v>17</v>
      </c>
      <c r="E21" s="13">
        <f>+E20</f>
      </c>
      <c r="F21" s="11"/>
      <c r="G21" s="11">
        <f t="shared" si="6"/>
      </c>
      <c r="H21" s="11">
        <v>0</v>
      </c>
      <c r="I21" s="40">
        <f>IF(ISERROR(INDEX('Fuel and Pressure Jan 2002'!$C$1:$D$882,MATCH(G21,'Fuel and Pressure Jan 2002'!$C$1:$C$2310,),MATCH("Fuel Ratio (%) Including Pressure",'Fuel and Pressure Jan 2002'!$C$1:$D$1,))),0,(INDEX('Fuel and Pressure Jan 2002'!$C$1:$D$882,MATCH(G21,'Fuel and Pressure Jan 2002'!$C$1:$C$2310,),MATCH("Fuel Ratio (%) Including Pressure",'Fuel and Pressure Jan 2002'!$C$1:$D$1,))))</f>
        <v>0</v>
      </c>
      <c r="J21" s="22">
        <f t="shared" si="7"/>
        <v>0</v>
      </c>
      <c r="K21" s="22">
        <f t="shared" si="8"/>
        <v>0</v>
      </c>
      <c r="L21" s="116"/>
    </row>
    <row r="22" spans="1:12" ht="16.5" customHeight="1">
      <c r="A22" s="23"/>
      <c r="B22" s="23"/>
      <c r="C22" s="23"/>
      <c r="D22" s="22">
        <v>18</v>
      </c>
      <c r="E22" s="13">
        <f>+E21</f>
      </c>
      <c r="F22" s="15"/>
      <c r="G22" s="15">
        <f t="shared" si="6"/>
      </c>
      <c r="H22" s="15">
        <v>0</v>
      </c>
      <c r="I22" s="43">
        <f>IF(ISERROR(INDEX('Fuel and Pressure Jan 2002'!$C$1:$D$882,MATCH(G22,'Fuel and Pressure Jan 2002'!$C$1:$C$2310,),MATCH("Fuel Ratio (%) Including Pressure",'Fuel and Pressure Jan 2002'!$C$1:$D$1,))),0,(INDEX('Fuel and Pressure Jan 2002'!$C$1:$D$882,MATCH(G22,'Fuel and Pressure Jan 2002'!$C$1:$C$2310,),MATCH("Fuel Ratio (%) Including Pressure",'Fuel and Pressure Jan 2002'!$C$1:$D$1,))))</f>
        <v>0</v>
      </c>
      <c r="J22" s="24">
        <f t="shared" si="7"/>
        <v>0</v>
      </c>
      <c r="K22" s="24">
        <f t="shared" si="8"/>
        <v>0</v>
      </c>
      <c r="L22" s="116"/>
    </row>
    <row r="23" spans="1:12" ht="16.5" customHeight="1" thickBot="1">
      <c r="A23" s="23"/>
      <c r="B23" s="23"/>
      <c r="C23" s="23"/>
      <c r="D23" s="25" t="str">
        <f>CONCATENATE("Total Fuel Required for Transportation from ",+E17)</f>
        <v>Total Fuel Required for Transportation from </v>
      </c>
      <c r="E23" s="26"/>
      <c r="F23" s="25"/>
      <c r="G23" s="25"/>
      <c r="H23" s="26"/>
      <c r="I23" s="26"/>
      <c r="J23" s="26">
        <f>SUM(J17:J22)</f>
        <v>0</v>
      </c>
      <c r="K23" s="26"/>
      <c r="L23" s="116"/>
    </row>
    <row r="24" spans="1:12" ht="16.5" customHeight="1" thickTop="1">
      <c r="A24" s="23"/>
      <c r="B24" s="23"/>
      <c r="C24" s="23"/>
      <c r="D24" s="27">
        <v>19</v>
      </c>
      <c r="E24" s="11" t="s">
        <v>64</v>
      </c>
      <c r="F24" s="11" t="s">
        <v>64</v>
      </c>
      <c r="G24" s="11">
        <f aca="true" t="shared" si="9" ref="G24:G29">E24&amp;F24</f>
      </c>
      <c r="H24" s="28">
        <v>0</v>
      </c>
      <c r="I24" s="41">
        <f>IF(ISERROR(INDEX('Fuel and Pressure Jan 2002'!$C$1:$D$882,MATCH(G24,'Fuel and Pressure Jan 2002'!$C$1:$C$2310,),MATCH("Fuel Ratio (%) Including Pressure",'Fuel and Pressure Jan 2002'!$C$1:$D$1,))),0,(INDEX('Fuel and Pressure Jan 2002'!$C$1:$D$882,MATCH(G24,'Fuel and Pressure Jan 2002'!$C$1:$C$2310,),MATCH("Fuel Ratio (%) Including Pressure",'Fuel and Pressure Jan 2002'!$C$1:$D$1,))))</f>
        <v>0</v>
      </c>
      <c r="J24" s="27">
        <f aca="true" t="shared" si="10" ref="J24:J29">ROUND(+H24*I24/100,0)</f>
        <v>0</v>
      </c>
      <c r="K24" s="27">
        <f aca="true" t="shared" si="11" ref="K24:K29">+J24+H24</f>
        <v>0</v>
      </c>
      <c r="L24" s="112" t="s">
        <v>68</v>
      </c>
    </row>
    <row r="25" spans="1:12" ht="16.5" customHeight="1">
      <c r="A25" s="23"/>
      <c r="B25" s="23"/>
      <c r="C25" s="23"/>
      <c r="D25" s="27">
        <v>20</v>
      </c>
      <c r="E25" s="13">
        <f>+E24</f>
      </c>
      <c r="F25" s="11"/>
      <c r="G25" s="11">
        <f t="shared" si="9"/>
      </c>
      <c r="H25" s="28">
        <v>0</v>
      </c>
      <c r="I25" s="41">
        <f>IF(ISERROR(INDEX('Fuel and Pressure Jan 2002'!$C$1:$D$882,MATCH(G25,'Fuel and Pressure Jan 2002'!$C$1:$C$2310,),MATCH("Fuel Ratio (%) Including Pressure",'Fuel and Pressure Jan 2002'!$C$1:$D$1,))),0,(INDEX('Fuel and Pressure Jan 2002'!$C$1:$D$882,MATCH(G25,'Fuel and Pressure Jan 2002'!$C$1:$C$2310,),MATCH("Fuel Ratio (%) Including Pressure",'Fuel and Pressure Jan 2002'!$C$1:$D$1,))))</f>
        <v>0</v>
      </c>
      <c r="J25" s="27">
        <f t="shared" si="10"/>
        <v>0</v>
      </c>
      <c r="K25" s="27">
        <f t="shared" si="11"/>
        <v>0</v>
      </c>
      <c r="L25" s="112"/>
    </row>
    <row r="26" spans="1:12" ht="16.5" customHeight="1">
      <c r="A26" s="23"/>
      <c r="B26" s="23"/>
      <c r="C26" s="23"/>
      <c r="D26" s="27">
        <v>21</v>
      </c>
      <c r="E26" s="13">
        <f>+E25</f>
      </c>
      <c r="F26" s="11"/>
      <c r="G26" s="11">
        <f t="shared" si="9"/>
      </c>
      <c r="H26" s="28">
        <v>0</v>
      </c>
      <c r="I26" s="41">
        <f>IF(ISERROR(INDEX('Fuel and Pressure Jan 2002'!$C$1:$D$882,MATCH(G26,'Fuel and Pressure Jan 2002'!$C$1:$C$2310,),MATCH("Fuel Ratio (%) Including Pressure",'Fuel and Pressure Jan 2002'!$C$1:$D$1,))),0,(INDEX('Fuel and Pressure Jan 2002'!$C$1:$D$882,MATCH(G26,'Fuel and Pressure Jan 2002'!$C$1:$C$2310,),MATCH("Fuel Ratio (%) Including Pressure",'Fuel and Pressure Jan 2002'!$C$1:$D$1,))))</f>
        <v>0</v>
      </c>
      <c r="J26" s="27">
        <f t="shared" si="10"/>
        <v>0</v>
      </c>
      <c r="K26" s="27">
        <f t="shared" si="11"/>
        <v>0</v>
      </c>
      <c r="L26" s="112"/>
    </row>
    <row r="27" spans="1:12" ht="16.5" customHeight="1">
      <c r="A27" s="23"/>
      <c r="B27" s="23"/>
      <c r="C27" s="23"/>
      <c r="D27" s="27">
        <v>22</v>
      </c>
      <c r="E27" s="13">
        <f>+E26</f>
      </c>
      <c r="F27" s="11"/>
      <c r="G27" s="11">
        <f t="shared" si="9"/>
      </c>
      <c r="H27" s="28">
        <v>0</v>
      </c>
      <c r="I27" s="41">
        <f>IF(ISERROR(INDEX('Fuel and Pressure Jan 2002'!$C$1:$D$882,MATCH(G27,'Fuel and Pressure Jan 2002'!$C$1:$C$2310,),MATCH("Fuel Ratio (%) Including Pressure",'Fuel and Pressure Jan 2002'!$C$1:$D$1,))),0,(INDEX('Fuel and Pressure Jan 2002'!$C$1:$D$882,MATCH(G27,'Fuel and Pressure Jan 2002'!$C$1:$C$2310,),MATCH("Fuel Ratio (%) Including Pressure",'Fuel and Pressure Jan 2002'!$C$1:$D$1,))))</f>
        <v>0</v>
      </c>
      <c r="J27" s="27">
        <f t="shared" si="10"/>
        <v>0</v>
      </c>
      <c r="K27" s="27">
        <f t="shared" si="11"/>
        <v>0</v>
      </c>
      <c r="L27" s="112"/>
    </row>
    <row r="28" spans="1:12" ht="16.5" customHeight="1">
      <c r="A28" s="23"/>
      <c r="B28" s="23"/>
      <c r="C28" s="23"/>
      <c r="D28" s="27">
        <v>23</v>
      </c>
      <c r="E28" s="13">
        <f>+E27</f>
      </c>
      <c r="F28" s="11"/>
      <c r="G28" s="11">
        <f t="shared" si="9"/>
      </c>
      <c r="H28" s="28">
        <v>0</v>
      </c>
      <c r="I28" s="41">
        <f>IF(ISERROR(INDEX('Fuel and Pressure Jan 2002'!$C$1:$D$882,MATCH(G28,'Fuel and Pressure Jan 2002'!$C$1:$C$2310,),MATCH("Fuel Ratio (%) Including Pressure",'Fuel and Pressure Jan 2002'!$C$1:$D$1,))),0,(INDEX('Fuel and Pressure Jan 2002'!$C$1:$D$882,MATCH(G28,'Fuel and Pressure Jan 2002'!$C$1:$C$2310,),MATCH("Fuel Ratio (%) Including Pressure",'Fuel and Pressure Jan 2002'!$C$1:$D$1,))))</f>
        <v>0</v>
      </c>
      <c r="J28" s="27">
        <f t="shared" si="10"/>
        <v>0</v>
      </c>
      <c r="K28" s="27">
        <f t="shared" si="11"/>
        <v>0</v>
      </c>
      <c r="L28" s="112"/>
    </row>
    <row r="29" spans="1:12" ht="16.5" customHeight="1">
      <c r="A29" s="23"/>
      <c r="B29" s="23"/>
      <c r="C29" s="23"/>
      <c r="D29" s="29">
        <v>24</v>
      </c>
      <c r="E29" s="13">
        <f>+E28</f>
      </c>
      <c r="F29" s="15"/>
      <c r="G29" s="15">
        <f t="shared" si="9"/>
      </c>
      <c r="H29" s="30">
        <v>0</v>
      </c>
      <c r="I29" s="42">
        <f>IF(ISERROR(INDEX('Fuel and Pressure Jan 2002'!$C$1:$D$882,MATCH(G29,'Fuel and Pressure Jan 2002'!$C$1:$C$2310,),MATCH("Fuel Ratio (%) Including Pressure",'Fuel and Pressure Jan 2002'!$C$1:$D$1,))),0,(INDEX('Fuel and Pressure Jan 2002'!$C$1:$D$882,MATCH(G29,'Fuel and Pressure Jan 2002'!$C$1:$C$2310,),MATCH("Fuel Ratio (%) Including Pressure",'Fuel and Pressure Jan 2002'!$C$1:$D$1,))))</f>
        <v>0</v>
      </c>
      <c r="J29" s="29">
        <f t="shared" si="10"/>
        <v>0</v>
      </c>
      <c r="K29" s="29">
        <f t="shared" si="11"/>
        <v>0</v>
      </c>
      <c r="L29" s="112"/>
    </row>
    <row r="30" spans="1:12" ht="16.5" customHeight="1" thickBot="1">
      <c r="A30" s="23"/>
      <c r="B30" s="23"/>
      <c r="C30" s="23"/>
      <c r="D30" s="31" t="str">
        <f>CONCATENATE("Total Fuel Required for Transportation from ",+E24)</f>
        <v>Total Fuel Required for Transportation from </v>
      </c>
      <c r="E30" s="32"/>
      <c r="F30" s="31"/>
      <c r="G30" s="31"/>
      <c r="H30" s="33"/>
      <c r="I30" s="33"/>
      <c r="J30" s="33">
        <f>SUM(J24:J29)</f>
        <v>0</v>
      </c>
      <c r="K30" s="33"/>
      <c r="L30" s="112"/>
    </row>
    <row r="31" spans="1:12" ht="16.5" customHeight="1" thickTop="1">
      <c r="A31" s="23"/>
      <c r="B31" s="23"/>
      <c r="C31" s="23"/>
      <c r="E31" s="34" t="s">
        <v>69</v>
      </c>
      <c r="F31" s="34"/>
      <c r="G31" s="34"/>
      <c r="H31" s="34"/>
      <c r="I31" s="34"/>
      <c r="J31" s="34">
        <f>+J30+J23+J16+J9</f>
        <v>0</v>
      </c>
      <c r="K31" s="35"/>
      <c r="L31" s="35" t="s">
        <v>70</v>
      </c>
    </row>
    <row r="32" spans="1:12" ht="16.5" customHeight="1">
      <c r="A32" s="23"/>
      <c r="B32" s="23"/>
      <c r="C32" s="23"/>
      <c r="E32" s="34" t="s">
        <v>71</v>
      </c>
      <c r="F32" s="35"/>
      <c r="G32" s="35"/>
      <c r="H32" s="35"/>
      <c r="I32" s="35"/>
      <c r="J32" s="35"/>
      <c r="K32" s="34">
        <f>SUM(K24:K29)+SUM(K17:K22)+SUM(K10:K15)+SUM(K3:K8)</f>
        <v>0</v>
      </c>
      <c r="L32" s="35" t="s">
        <v>70</v>
      </c>
    </row>
    <row r="33" spans="1:12" ht="16.5" customHeight="1">
      <c r="A33" s="23"/>
      <c r="B33" s="23"/>
      <c r="C33" s="23"/>
      <c r="E33" s="34" t="s">
        <v>72</v>
      </c>
      <c r="F33" s="34"/>
      <c r="G33" s="34"/>
      <c r="H33" s="34">
        <f>SUM(H24:H29)+SUM(H17:H22)+SUM(H10:H15)+SUM(H3:H8)</f>
        <v>0</v>
      </c>
      <c r="I33" s="34"/>
      <c r="J33" s="34"/>
      <c r="K33" s="34"/>
      <c r="L33" s="34"/>
    </row>
    <row r="34" spans="1:3" ht="12.75">
      <c r="A34" s="23"/>
      <c r="B34" s="23"/>
      <c r="C34" s="23"/>
    </row>
    <row r="35" spans="1:3" ht="12.75">
      <c r="A35" s="23"/>
      <c r="B35" s="23"/>
      <c r="C35" s="23"/>
    </row>
    <row r="38" spans="1:2" ht="12.75" hidden="1">
      <c r="A38" s="36" t="s">
        <v>3</v>
      </c>
      <c r="B38" s="37" t="s">
        <v>3</v>
      </c>
    </row>
    <row r="39" spans="1:2" ht="12.75" hidden="1">
      <c r="A39" s="36" t="s">
        <v>4</v>
      </c>
      <c r="B39" s="36" t="s">
        <v>34</v>
      </c>
    </row>
    <row r="40" spans="1:2" ht="12.75" hidden="1">
      <c r="A40" s="36" t="s">
        <v>73</v>
      </c>
      <c r="B40" s="36" t="s">
        <v>35</v>
      </c>
    </row>
    <row r="41" spans="1:2" ht="12.75" hidden="1">
      <c r="A41" s="36" t="s">
        <v>74</v>
      </c>
      <c r="B41" s="36" t="s">
        <v>36</v>
      </c>
    </row>
    <row r="42" spans="1:2" ht="12.75" hidden="1">
      <c r="A42" s="36" t="s">
        <v>10</v>
      </c>
      <c r="B42" s="36" t="s">
        <v>5</v>
      </c>
    </row>
    <row r="43" spans="1:2" ht="12.75" hidden="1">
      <c r="A43" s="36" t="s">
        <v>11</v>
      </c>
      <c r="B43" s="36" t="s">
        <v>37</v>
      </c>
    </row>
    <row r="44" spans="1:2" ht="12.75" hidden="1">
      <c r="A44" s="36" t="s">
        <v>13</v>
      </c>
      <c r="B44" s="36" t="s">
        <v>38</v>
      </c>
    </row>
    <row r="45" spans="1:2" ht="12.75" hidden="1">
      <c r="A45" s="36" t="s">
        <v>14</v>
      </c>
      <c r="B45" s="36" t="s">
        <v>39</v>
      </c>
    </row>
    <row r="46" spans="1:2" ht="12.75" hidden="1">
      <c r="A46" s="36" t="s">
        <v>18</v>
      </c>
      <c r="B46" s="36" t="s">
        <v>6</v>
      </c>
    </row>
    <row r="47" spans="1:2" ht="12.75" hidden="1">
      <c r="A47" s="36" t="s">
        <v>19</v>
      </c>
      <c r="B47" s="36" t="s">
        <v>7</v>
      </c>
    </row>
    <row r="48" spans="1:2" ht="12.75" hidden="1">
      <c r="A48" s="36" t="s">
        <v>20</v>
      </c>
      <c r="B48" s="36" t="s">
        <v>8</v>
      </c>
    </row>
    <row r="49" spans="1:2" ht="12.75" hidden="1">
      <c r="A49" s="36" t="s">
        <v>21</v>
      </c>
      <c r="B49" s="36" t="s">
        <v>9</v>
      </c>
    </row>
    <row r="50" spans="1:2" ht="12.75" hidden="1">
      <c r="A50" s="36" t="s">
        <v>75</v>
      </c>
      <c r="B50" s="36" t="s">
        <v>40</v>
      </c>
    </row>
    <row r="51" spans="1:2" ht="12.75" hidden="1">
      <c r="A51" s="36" t="s">
        <v>76</v>
      </c>
      <c r="B51" s="36" t="s">
        <v>41</v>
      </c>
    </row>
    <row r="52" spans="1:2" ht="12.75" hidden="1">
      <c r="A52" s="36" t="s">
        <v>22</v>
      </c>
      <c r="B52" s="36" t="s">
        <v>42</v>
      </c>
    </row>
    <row r="53" spans="1:2" ht="12.75" hidden="1">
      <c r="A53" s="36" t="s">
        <v>27</v>
      </c>
      <c r="B53" s="37" t="s">
        <v>11</v>
      </c>
    </row>
    <row r="54" spans="1:2" ht="12.75" hidden="1">
      <c r="A54" s="36" t="s">
        <v>28</v>
      </c>
      <c r="B54" s="36" t="s">
        <v>12</v>
      </c>
    </row>
    <row r="55" spans="1:2" ht="12.75" hidden="1">
      <c r="A55" s="36" t="s">
        <v>29</v>
      </c>
      <c r="B55" s="36" t="s">
        <v>43</v>
      </c>
    </row>
    <row r="56" spans="1:2" ht="12.75" hidden="1">
      <c r="A56" s="36" t="s">
        <v>30</v>
      </c>
      <c r="B56" s="36" t="s">
        <v>15</v>
      </c>
    </row>
    <row r="57" spans="1:2" ht="12.75" hidden="1">
      <c r="A57" s="36" t="s">
        <v>31</v>
      </c>
      <c r="B57" s="36" t="s">
        <v>16</v>
      </c>
    </row>
    <row r="58" spans="1:2" ht="12.75" hidden="1">
      <c r="A58" s="37" t="s">
        <v>23</v>
      </c>
      <c r="B58" s="36" t="s">
        <v>17</v>
      </c>
    </row>
    <row r="59" spans="1:2" ht="12.75" hidden="1">
      <c r="A59" s="37" t="s">
        <v>77</v>
      </c>
      <c r="B59" s="36" t="s">
        <v>44</v>
      </c>
    </row>
    <row r="60" spans="1:2" ht="12.75" hidden="1">
      <c r="A60" s="37" t="s">
        <v>25</v>
      </c>
      <c r="B60" s="36" t="s">
        <v>21</v>
      </c>
    </row>
    <row r="61" spans="1:2" ht="12.75" hidden="1">
      <c r="A61" s="37" t="s">
        <v>26</v>
      </c>
      <c r="B61" s="36" t="s">
        <v>45</v>
      </c>
    </row>
    <row r="62" ht="12.75" hidden="1">
      <c r="B62" s="36" t="s">
        <v>46</v>
      </c>
    </row>
    <row r="63" ht="12.75" hidden="1">
      <c r="B63" s="36" t="s">
        <v>47</v>
      </c>
    </row>
    <row r="64" ht="12.75" hidden="1">
      <c r="B64" s="36" t="s">
        <v>48</v>
      </c>
    </row>
    <row r="65" ht="12.75" hidden="1">
      <c r="B65" s="36" t="s">
        <v>49</v>
      </c>
    </row>
    <row r="66" ht="12.75" hidden="1">
      <c r="B66" s="36" t="s">
        <v>102</v>
      </c>
    </row>
    <row r="67" ht="12.75" hidden="1">
      <c r="B67" s="37" t="s">
        <v>101</v>
      </c>
    </row>
    <row r="68" ht="12.75" hidden="1">
      <c r="B68" s="36" t="s">
        <v>103</v>
      </c>
    </row>
    <row r="69" ht="12.75" hidden="1">
      <c r="B69" s="36" t="s">
        <v>104</v>
      </c>
    </row>
    <row r="70" ht="12.75" hidden="1">
      <c r="B70" s="36" t="s">
        <v>50</v>
      </c>
    </row>
    <row r="71" ht="12.75" hidden="1">
      <c r="B71" s="36" t="s">
        <v>105</v>
      </c>
    </row>
    <row r="72" ht="12.75" hidden="1">
      <c r="B72" s="37" t="s">
        <v>31</v>
      </c>
    </row>
    <row r="86" ht="12.75">
      <c r="A86" s="36"/>
    </row>
  </sheetData>
  <mergeCells count="7">
    <mergeCell ref="A1:L1"/>
    <mergeCell ref="L24:L30"/>
    <mergeCell ref="A17:C17"/>
    <mergeCell ref="L3:L9"/>
    <mergeCell ref="L10:L16"/>
    <mergeCell ref="L17:L23"/>
    <mergeCell ref="A2:B8"/>
  </mergeCells>
  <printOptions/>
  <pageMargins left="0.22" right="0.17" top="0.37" bottom="0.23" header="0.26" footer="0.17"/>
  <pageSetup fitToHeight="1" fitToWidth="1" horizontalDpi="600" verticalDpi="600" orientation="landscape" scale="89"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L85"/>
  <sheetViews>
    <sheetView zoomScale="75" zoomScaleNormal="75" workbookViewId="0" topLeftCell="A1">
      <selection activeCell="H3" sqref="H3"/>
    </sheetView>
  </sheetViews>
  <sheetFormatPr defaultColWidth="9.00390625" defaultRowHeight="12.75"/>
  <cols>
    <col min="1" max="1" width="16.875" style="6" customWidth="1"/>
    <col min="2" max="2" width="14.125" style="6" customWidth="1"/>
    <col min="3" max="3" width="13.375" style="6" hidden="1" customWidth="1"/>
    <col min="4" max="4" width="7.125" style="6" customWidth="1"/>
    <col min="5" max="5" width="18.50390625" style="6" customWidth="1"/>
    <col min="6" max="6" width="15.875" style="6" customWidth="1"/>
    <col min="7" max="7" width="15.00390625" style="6" hidden="1" customWidth="1"/>
    <col min="8" max="10" width="7.125" style="6" customWidth="1"/>
    <col min="11" max="11" width="9.75390625" style="6" customWidth="1"/>
    <col min="12" max="16384" width="7.125" style="6" customWidth="1"/>
  </cols>
  <sheetData>
    <row r="1" spans="1:12" ht="23.25">
      <c r="A1" s="111" t="s">
        <v>78</v>
      </c>
      <c r="B1" s="111"/>
      <c r="C1" s="111"/>
      <c r="D1" s="111"/>
      <c r="E1" s="111"/>
      <c r="F1" s="111"/>
      <c r="G1" s="111"/>
      <c r="H1" s="111"/>
      <c r="I1" s="111"/>
      <c r="J1" s="111"/>
      <c r="K1" s="111"/>
      <c r="L1" s="111"/>
    </row>
    <row r="2" spans="1:11" ht="38.25" customHeight="1">
      <c r="A2" s="117" t="s">
        <v>84</v>
      </c>
      <c r="B2" s="117"/>
      <c r="C2" s="7"/>
      <c r="D2" s="6" t="s">
        <v>56</v>
      </c>
      <c r="E2" s="8" t="s">
        <v>57</v>
      </c>
      <c r="F2" s="8" t="s">
        <v>58</v>
      </c>
      <c r="G2" s="8" t="s">
        <v>59</v>
      </c>
      <c r="H2" s="8" t="s">
        <v>79</v>
      </c>
      <c r="I2" s="9" t="s">
        <v>61</v>
      </c>
      <c r="J2" s="9" t="s">
        <v>62</v>
      </c>
      <c r="K2" s="9" t="s">
        <v>80</v>
      </c>
    </row>
    <row r="3" spans="1:12" ht="16.5" customHeight="1">
      <c r="A3" s="117"/>
      <c r="B3" s="117"/>
      <c r="C3" s="7"/>
      <c r="D3" s="10">
        <v>1</v>
      </c>
      <c r="E3" s="11" t="s">
        <v>10</v>
      </c>
      <c r="F3" s="11" t="s">
        <v>49</v>
      </c>
      <c r="G3" s="11" t="str">
        <f aca="true" t="shared" si="0" ref="G3:G8">E3&amp;F3</f>
        <v>EmpressUnion CDA</v>
      </c>
      <c r="H3" s="11">
        <v>0</v>
      </c>
      <c r="I3" s="12">
        <f>IF(ISERROR(INDEX('Fuel and Pressure Jan 2002'!$C$1:$D$882,MATCH(G3,'Fuel and Pressure Jan 2002'!$C$1:$C$2310,),MATCH("Fuel Ratio (%) Including Pressure",'Fuel and Pressure Jan 2002'!$C$1:$D$1,))),0,(INDEX('Fuel and Pressure Jan 2002'!$C$1:$D$882,MATCH(G3,'Fuel and Pressure Jan 2002'!$C$1:$C$2310,),MATCH("Fuel Ratio (%) Including Pressure",'Fuel and Pressure Jan 2002'!$C$1:$D$1,))))</f>
        <v>5.45</v>
      </c>
      <c r="J3" s="10">
        <f aca="true" t="shared" si="1" ref="J3:J8">+H3-K3</f>
        <v>0</v>
      </c>
      <c r="K3" s="10">
        <f aca="true" t="shared" si="2" ref="K3:K8">ROUND(+H3/(1+(I3/100)),0)</f>
        <v>0</v>
      </c>
      <c r="L3" s="114" t="s">
        <v>65</v>
      </c>
    </row>
    <row r="4" spans="1:12" ht="16.5" customHeight="1">
      <c r="A4" s="117"/>
      <c r="B4" s="117"/>
      <c r="C4" s="7"/>
      <c r="D4" s="10">
        <v>2</v>
      </c>
      <c r="E4" s="11" t="str">
        <f>+E3</f>
        <v>Empress</v>
      </c>
      <c r="F4" s="11" t="s">
        <v>64</v>
      </c>
      <c r="G4" s="11" t="str">
        <f t="shared" si="0"/>
        <v>Empress</v>
      </c>
      <c r="H4" s="11">
        <v>0</v>
      </c>
      <c r="I4" s="12">
        <f>IF(ISERROR(INDEX('Fuel and Pressure Jan 2002'!$C$1:$D$882,MATCH(G4,'Fuel and Pressure Jan 2002'!$C$1:$C$2310,),MATCH("Fuel Ratio (%) Including Pressure",'Fuel and Pressure Jan 2002'!$C$1:$D$1,))),0,(INDEX('Fuel and Pressure Jan 2002'!$C$1:$D$882,MATCH(G4,'Fuel and Pressure Jan 2002'!$C$1:$C$2310,),MATCH("Fuel Ratio (%) Including Pressure",'Fuel and Pressure Jan 2002'!$C$1:$D$1,))))</f>
        <v>0</v>
      </c>
      <c r="J4" s="10">
        <f t="shared" si="1"/>
        <v>0</v>
      </c>
      <c r="K4" s="10">
        <f t="shared" si="2"/>
        <v>0</v>
      </c>
      <c r="L4" s="114"/>
    </row>
    <row r="5" spans="1:12" ht="16.5" customHeight="1">
      <c r="A5" s="117"/>
      <c r="B5" s="117"/>
      <c r="C5" s="7"/>
      <c r="D5" s="10">
        <v>3</v>
      </c>
      <c r="E5" s="11" t="str">
        <f>+E4</f>
        <v>Empress</v>
      </c>
      <c r="F5" s="11" t="s">
        <v>64</v>
      </c>
      <c r="G5" s="11" t="str">
        <f t="shared" si="0"/>
        <v>Empress</v>
      </c>
      <c r="H5" s="11">
        <v>0</v>
      </c>
      <c r="I5" s="12">
        <f>IF(ISERROR(INDEX('Fuel and Pressure Jan 2002'!$C$1:$D$882,MATCH(G5,'Fuel and Pressure Jan 2002'!$C$1:$C$2310,),MATCH("Fuel Ratio (%) Including Pressure",'Fuel and Pressure Jan 2002'!$C$1:$D$1,))),0,(INDEX('Fuel and Pressure Jan 2002'!$C$1:$D$882,MATCH(G5,'Fuel and Pressure Jan 2002'!$C$1:$C$2310,),MATCH("Fuel Ratio (%) Including Pressure",'Fuel and Pressure Jan 2002'!$C$1:$D$1,))))</f>
        <v>0</v>
      </c>
      <c r="J5" s="10">
        <f t="shared" si="1"/>
        <v>0</v>
      </c>
      <c r="K5" s="10">
        <f t="shared" si="2"/>
        <v>0</v>
      </c>
      <c r="L5" s="114"/>
    </row>
    <row r="6" spans="1:12" ht="16.5" customHeight="1">
      <c r="A6" s="117"/>
      <c r="B6" s="117"/>
      <c r="C6" s="7"/>
      <c r="D6" s="10">
        <v>4</v>
      </c>
      <c r="E6" s="13" t="str">
        <f>+E5</f>
        <v>Empress</v>
      </c>
      <c r="F6" s="11" t="s">
        <v>64</v>
      </c>
      <c r="G6" s="11" t="str">
        <f t="shared" si="0"/>
        <v>Empress</v>
      </c>
      <c r="H6" s="11">
        <v>0</v>
      </c>
      <c r="I6" s="12">
        <f>IF(ISERROR(INDEX('Fuel and Pressure Jan 2002'!$C$1:$D$882,MATCH(G6,'Fuel and Pressure Jan 2002'!$C$1:$C$2310,),MATCH("Fuel Ratio (%) Including Pressure",'Fuel and Pressure Jan 2002'!$C$1:$D$1,))),0,(INDEX('Fuel and Pressure Jan 2002'!$C$1:$D$882,MATCH(G6,'Fuel and Pressure Jan 2002'!$C$1:$C$2310,),MATCH("Fuel Ratio (%) Including Pressure",'Fuel and Pressure Jan 2002'!$C$1:$D$1,))))</f>
        <v>0</v>
      </c>
      <c r="J6" s="10">
        <f t="shared" si="1"/>
        <v>0</v>
      </c>
      <c r="K6" s="10">
        <f t="shared" si="2"/>
        <v>0</v>
      </c>
      <c r="L6" s="114"/>
    </row>
    <row r="7" spans="1:12" ht="16.5" customHeight="1">
      <c r="A7" s="117"/>
      <c r="B7" s="117"/>
      <c r="C7" s="7"/>
      <c r="D7" s="10">
        <v>5</v>
      </c>
      <c r="E7" s="13" t="str">
        <f>+E6</f>
        <v>Empress</v>
      </c>
      <c r="F7" s="11" t="s">
        <v>64</v>
      </c>
      <c r="G7" s="11" t="str">
        <f t="shared" si="0"/>
        <v>Empress</v>
      </c>
      <c r="H7" s="11">
        <v>0</v>
      </c>
      <c r="I7" s="12">
        <f>IF(ISERROR(INDEX('Fuel and Pressure Jan 2002'!$C$1:$D$882,MATCH(G7,'Fuel and Pressure Jan 2002'!$C$1:$C$2310,),MATCH("Fuel Ratio (%) Including Pressure",'Fuel and Pressure Jan 2002'!$C$1:$D$1,))),0,(INDEX('Fuel and Pressure Jan 2002'!$C$1:$D$882,MATCH(G7,'Fuel and Pressure Jan 2002'!$C$1:$C$2310,),MATCH("Fuel Ratio (%) Including Pressure",'Fuel and Pressure Jan 2002'!$C$1:$D$1,))))</f>
        <v>0</v>
      </c>
      <c r="J7" s="10">
        <f t="shared" si="1"/>
        <v>0</v>
      </c>
      <c r="K7" s="10">
        <f t="shared" si="2"/>
        <v>0</v>
      </c>
      <c r="L7" s="114"/>
    </row>
    <row r="8" spans="1:12" ht="16.5" customHeight="1">
      <c r="A8" s="14"/>
      <c r="B8" s="14"/>
      <c r="C8" s="14"/>
      <c r="D8" s="10">
        <v>6</v>
      </c>
      <c r="E8" s="13" t="str">
        <f>+E7</f>
        <v>Empress</v>
      </c>
      <c r="F8" s="15" t="s">
        <v>64</v>
      </c>
      <c r="G8" s="15" t="str">
        <f t="shared" si="0"/>
        <v>Empress</v>
      </c>
      <c r="H8" s="15">
        <v>0</v>
      </c>
      <c r="I8" s="12">
        <f>IF(ISERROR(INDEX('Fuel and Pressure Jan 2002'!$C$1:$D$882,MATCH(G8,'Fuel and Pressure Jan 2002'!$C$1:$C$2310,),MATCH("Fuel Ratio (%) Including Pressure",'Fuel and Pressure Jan 2002'!$C$1:$D$1,))),0,(INDEX('Fuel and Pressure Jan 2002'!$C$1:$D$882,MATCH(G8,'Fuel and Pressure Jan 2002'!$C$1:$C$2310,),MATCH("Fuel Ratio (%) Including Pressure",'Fuel and Pressure Jan 2002'!$C$1:$D$1,))))</f>
        <v>0</v>
      </c>
      <c r="J8" s="38">
        <f t="shared" si="1"/>
        <v>0</v>
      </c>
      <c r="K8" s="38">
        <f t="shared" si="2"/>
        <v>0</v>
      </c>
      <c r="L8" s="114"/>
    </row>
    <row r="9" spans="1:12" ht="16.5" customHeight="1" thickBot="1">
      <c r="A9" s="14"/>
      <c r="B9" s="14"/>
      <c r="C9" s="14"/>
      <c r="D9" s="16" t="str">
        <f>CONCATENATE("Total Fuel Required for Transportation from ",+E3)</f>
        <v>Total Fuel Required for Transportation from Empress</v>
      </c>
      <c r="E9" s="17"/>
      <c r="F9" s="16"/>
      <c r="G9" s="16"/>
      <c r="H9" s="17"/>
      <c r="I9" s="17"/>
      <c r="J9" s="17">
        <f>SUM(J3:J8)</f>
        <v>0</v>
      </c>
      <c r="K9" s="17"/>
      <c r="L9" s="114"/>
    </row>
    <row r="10" spans="1:12" ht="16.5" customHeight="1" thickTop="1">
      <c r="A10" s="14"/>
      <c r="B10" s="14"/>
      <c r="C10" s="14"/>
      <c r="D10" s="18">
        <v>7</v>
      </c>
      <c r="E10" s="11" t="s">
        <v>64</v>
      </c>
      <c r="F10" s="11" t="s">
        <v>64</v>
      </c>
      <c r="G10" s="11">
        <f aca="true" t="shared" si="3" ref="G10:G15">E10&amp;F10</f>
      </c>
      <c r="H10" s="11">
        <v>0</v>
      </c>
      <c r="I10" s="39">
        <f>IF(ISERROR(INDEX('Fuel and Pressure Jan 2002'!$C$1:$D$882,MATCH(G10,'Fuel and Pressure Jan 2002'!$C$1:$C$2310,),MATCH("Fuel Ratio (%) Including Pressure",'Fuel and Pressure Jan 2002'!$C$1:$D$1,))),0,(INDEX('Fuel and Pressure Jan 2002'!$C$1:$D$882,MATCH(G10,'Fuel and Pressure Jan 2002'!$C$1:$C$2310,),MATCH("Fuel Ratio (%) Including Pressure",'Fuel and Pressure Jan 2002'!$C$1:$D$1,))))</f>
        <v>0</v>
      </c>
      <c r="J10" s="18">
        <f aca="true" t="shared" si="4" ref="J10:J15">+H10-K10</f>
        <v>0</v>
      </c>
      <c r="K10" s="18">
        <f aca="true" t="shared" si="5" ref="K10:K15">ROUND(+H10/(1+(I10/100)),0)</f>
        <v>0</v>
      </c>
      <c r="L10" s="115" t="s">
        <v>66</v>
      </c>
    </row>
    <row r="11" spans="1:12" ht="16.5" customHeight="1">
      <c r="A11" s="14"/>
      <c r="B11" s="14"/>
      <c r="C11" s="14"/>
      <c r="D11" s="18">
        <v>8</v>
      </c>
      <c r="E11" s="13">
        <f>+E10</f>
      </c>
      <c r="F11" s="11" t="s">
        <v>64</v>
      </c>
      <c r="G11" s="11">
        <f t="shared" si="3"/>
      </c>
      <c r="H11" s="11">
        <v>0</v>
      </c>
      <c r="I11" s="39">
        <f>IF(ISERROR(INDEX('Fuel and Pressure Jan 2002'!$C$1:$D$882,MATCH(G11,'Fuel and Pressure Jan 2002'!$C$1:$C$2310,),MATCH("Fuel Ratio (%) Including Pressure",'Fuel and Pressure Jan 2002'!$C$1:$D$1,))),0,(INDEX('Fuel and Pressure Jan 2002'!$C$1:$D$882,MATCH(G11,'Fuel and Pressure Jan 2002'!$C$1:$C$2310,),MATCH("Fuel Ratio (%) Including Pressure",'Fuel and Pressure Jan 2002'!$C$1:$D$1,))))</f>
        <v>0</v>
      </c>
      <c r="J11" s="18">
        <f t="shared" si="4"/>
        <v>0</v>
      </c>
      <c r="K11" s="18">
        <f t="shared" si="5"/>
        <v>0</v>
      </c>
      <c r="L11" s="115"/>
    </row>
    <row r="12" spans="1:12" ht="16.5" customHeight="1">
      <c r="A12" s="14"/>
      <c r="B12" s="14"/>
      <c r="C12" s="14"/>
      <c r="D12" s="18">
        <v>9</v>
      </c>
      <c r="E12" s="13">
        <f>+E11</f>
      </c>
      <c r="F12" s="11" t="s">
        <v>64</v>
      </c>
      <c r="G12" s="11">
        <f t="shared" si="3"/>
      </c>
      <c r="H12" s="11">
        <v>0</v>
      </c>
      <c r="I12" s="39">
        <f>IF(ISERROR(INDEX('Fuel and Pressure Jan 2002'!$C$1:$D$882,MATCH(G12,'Fuel and Pressure Jan 2002'!$C$1:$C$2310,),MATCH("Fuel Ratio (%) Including Pressure",'Fuel and Pressure Jan 2002'!$C$1:$D$1,))),0,(INDEX('Fuel and Pressure Jan 2002'!$C$1:$D$882,MATCH(G12,'Fuel and Pressure Jan 2002'!$C$1:$C$2310,),MATCH("Fuel Ratio (%) Including Pressure",'Fuel and Pressure Jan 2002'!$C$1:$D$1,))))</f>
        <v>0</v>
      </c>
      <c r="J12" s="18">
        <f t="shared" si="4"/>
        <v>0</v>
      </c>
      <c r="K12" s="18">
        <f t="shared" si="5"/>
        <v>0</v>
      </c>
      <c r="L12" s="115"/>
    </row>
    <row r="13" spans="1:12" ht="16.5" customHeight="1">
      <c r="A13" s="14"/>
      <c r="B13" s="14"/>
      <c r="C13" s="14"/>
      <c r="D13" s="18">
        <v>10</v>
      </c>
      <c r="E13" s="13">
        <f>+E12</f>
      </c>
      <c r="F13" s="11" t="s">
        <v>64</v>
      </c>
      <c r="G13" s="11">
        <f t="shared" si="3"/>
      </c>
      <c r="H13" s="11">
        <v>0</v>
      </c>
      <c r="I13" s="39">
        <f>IF(ISERROR(INDEX('Fuel and Pressure Jan 2002'!$C$1:$D$882,MATCH(G13,'Fuel and Pressure Jan 2002'!$C$1:$C$2310,),MATCH("Fuel Ratio (%) Including Pressure",'Fuel and Pressure Jan 2002'!$C$1:$D$1,))),0,(INDEX('Fuel and Pressure Jan 2002'!$C$1:$D$882,MATCH(G13,'Fuel and Pressure Jan 2002'!$C$1:$C$2310,),MATCH("Fuel Ratio (%) Including Pressure",'Fuel and Pressure Jan 2002'!$C$1:$D$1,))))</f>
        <v>0</v>
      </c>
      <c r="J13" s="18">
        <f t="shared" si="4"/>
        <v>0</v>
      </c>
      <c r="K13" s="18">
        <f t="shared" si="5"/>
        <v>0</v>
      </c>
      <c r="L13" s="115"/>
    </row>
    <row r="14" spans="1:12" ht="16.5" customHeight="1">
      <c r="A14" s="14"/>
      <c r="B14" s="14"/>
      <c r="C14" s="14"/>
      <c r="D14" s="18">
        <v>11</v>
      </c>
      <c r="E14" s="13">
        <f>+E13</f>
      </c>
      <c r="F14" s="11" t="s">
        <v>64</v>
      </c>
      <c r="G14" s="11">
        <f t="shared" si="3"/>
      </c>
      <c r="H14" s="11">
        <v>0</v>
      </c>
      <c r="I14" s="39">
        <f>IF(ISERROR(INDEX('Fuel and Pressure Jan 2002'!$C$1:$D$882,MATCH(G14,'Fuel and Pressure Jan 2002'!$C$1:$C$2310,),MATCH("Fuel Ratio (%) Including Pressure",'Fuel and Pressure Jan 2002'!$C$1:$D$1,))),0,(INDEX('Fuel and Pressure Jan 2002'!$C$1:$D$882,MATCH(G14,'Fuel and Pressure Jan 2002'!$C$1:$C$2310,),MATCH("Fuel Ratio (%) Including Pressure",'Fuel and Pressure Jan 2002'!$C$1:$D$1,))))</f>
        <v>0</v>
      </c>
      <c r="J14" s="18">
        <f t="shared" si="4"/>
        <v>0</v>
      </c>
      <c r="K14" s="18">
        <f t="shared" si="5"/>
        <v>0</v>
      </c>
      <c r="L14" s="115"/>
    </row>
    <row r="15" spans="1:12" ht="16.5" customHeight="1">
      <c r="A15" s="14"/>
      <c r="B15" s="14"/>
      <c r="C15" s="14"/>
      <c r="D15" s="18">
        <v>12</v>
      </c>
      <c r="E15" s="13">
        <f>+E14</f>
      </c>
      <c r="F15" s="15" t="s">
        <v>64</v>
      </c>
      <c r="G15" s="15">
        <f t="shared" si="3"/>
      </c>
      <c r="H15" s="15">
        <v>0</v>
      </c>
      <c r="I15" s="39">
        <f>IF(ISERROR(INDEX('Fuel and Pressure Jan 2002'!$C$1:$D$882,MATCH(G15,'Fuel and Pressure Jan 2002'!$C$1:$C$2310,),MATCH("Fuel Ratio (%) Including Pressure",'Fuel and Pressure Jan 2002'!$C$1:$D$1,))),0,(INDEX('Fuel and Pressure Jan 2002'!$C$1:$D$882,MATCH(G15,'Fuel and Pressure Jan 2002'!$C$1:$C$2310,),MATCH("Fuel Ratio (%) Including Pressure",'Fuel and Pressure Jan 2002'!$C$1:$D$1,))))</f>
        <v>0</v>
      </c>
      <c r="J15" s="19">
        <f t="shared" si="4"/>
        <v>0</v>
      </c>
      <c r="K15" s="19">
        <f t="shared" si="5"/>
        <v>0</v>
      </c>
      <c r="L15" s="115"/>
    </row>
    <row r="16" spans="1:12" ht="16.5" customHeight="1" thickBot="1">
      <c r="A16" s="14"/>
      <c r="B16" s="14"/>
      <c r="C16" s="14"/>
      <c r="D16" s="20" t="str">
        <f>CONCATENATE("Total Fuel Required for Transportation from ",+E10)</f>
        <v>Total Fuel Required for Transportation from </v>
      </c>
      <c r="E16" s="21"/>
      <c r="F16" s="20"/>
      <c r="G16" s="20"/>
      <c r="H16" s="21"/>
      <c r="I16" s="21"/>
      <c r="J16" s="21">
        <f>SUM(J10:J15)</f>
        <v>0</v>
      </c>
      <c r="K16" s="21"/>
      <c r="L16" s="115"/>
    </row>
    <row r="17" spans="1:12" ht="16.5" customHeight="1" thickTop="1">
      <c r="A17" s="113"/>
      <c r="B17" s="113"/>
      <c r="C17" s="113"/>
      <c r="D17" s="22">
        <v>13</v>
      </c>
      <c r="E17" s="11" t="s">
        <v>64</v>
      </c>
      <c r="F17" s="11" t="s">
        <v>64</v>
      </c>
      <c r="G17" s="11">
        <f aca="true" t="shared" si="6" ref="G17:G22">E17&amp;F17</f>
      </c>
      <c r="H17" s="11">
        <v>0</v>
      </c>
      <c r="I17" s="40">
        <f>IF(ISERROR(INDEX('Fuel and Pressure Jan 2002'!$C$1:$D$882,MATCH(G17,'Fuel and Pressure Jan 2002'!$C$1:$C$2310,),MATCH("Fuel Ratio (%) Including Pressure",'Fuel and Pressure Jan 2002'!$C$1:$D$1,))),0,(INDEX('Fuel and Pressure Jan 2002'!$C$1:$D$882,MATCH(G17,'Fuel and Pressure Jan 2002'!$C$1:$C$2310,),MATCH("Fuel Ratio (%) Including Pressure",'Fuel and Pressure Jan 2002'!$C$1:$D$1,))))</f>
        <v>0</v>
      </c>
      <c r="J17" s="22">
        <f aca="true" t="shared" si="7" ref="J17:J22">+H17-K17</f>
        <v>0</v>
      </c>
      <c r="K17" s="22">
        <f aca="true" t="shared" si="8" ref="K17:K22">ROUND(+H17/(1+(I17/100)),0)</f>
        <v>0</v>
      </c>
      <c r="L17" s="116" t="s">
        <v>67</v>
      </c>
    </row>
    <row r="18" spans="1:12" ht="16.5" customHeight="1">
      <c r="A18" s="23"/>
      <c r="B18" s="23"/>
      <c r="C18" s="23"/>
      <c r="D18" s="22">
        <v>14</v>
      </c>
      <c r="E18" s="13">
        <f>+E17</f>
      </c>
      <c r="F18" s="11"/>
      <c r="G18" s="11">
        <f t="shared" si="6"/>
      </c>
      <c r="H18" s="11">
        <v>0</v>
      </c>
      <c r="I18" s="40">
        <f>IF(ISERROR(INDEX('Fuel and Pressure Jan 2002'!$C$1:$D$882,MATCH(G18,'Fuel and Pressure Jan 2002'!$C$1:$C$2310,),MATCH("Fuel Ratio (%) Including Pressure",'Fuel and Pressure Jan 2002'!$C$1:$D$1,))),0,(INDEX('Fuel and Pressure Jan 2002'!$C$1:$D$882,MATCH(G18,'Fuel and Pressure Jan 2002'!$C$1:$C$2310,),MATCH("Fuel Ratio (%) Including Pressure",'Fuel and Pressure Jan 2002'!$C$1:$D$1,))))</f>
        <v>0</v>
      </c>
      <c r="J18" s="22">
        <f t="shared" si="7"/>
        <v>0</v>
      </c>
      <c r="K18" s="22">
        <f t="shared" si="8"/>
        <v>0</v>
      </c>
      <c r="L18" s="116"/>
    </row>
    <row r="19" spans="1:12" ht="16.5" customHeight="1">
      <c r="A19" s="23"/>
      <c r="B19" s="23"/>
      <c r="C19" s="23"/>
      <c r="D19" s="22">
        <v>15</v>
      </c>
      <c r="E19" s="13">
        <f>+E18</f>
      </c>
      <c r="F19" s="11"/>
      <c r="G19" s="11">
        <f t="shared" si="6"/>
      </c>
      <c r="H19" s="11">
        <v>0</v>
      </c>
      <c r="I19" s="40">
        <f>IF(ISERROR(INDEX('Fuel and Pressure Jan 2002'!$C$1:$D$882,MATCH(G19,'Fuel and Pressure Jan 2002'!$C$1:$C$2310,),MATCH("Fuel Ratio (%) Including Pressure",'Fuel and Pressure Jan 2002'!$C$1:$D$1,))),0,(INDEX('Fuel and Pressure Jan 2002'!$C$1:$D$882,MATCH(G19,'Fuel and Pressure Jan 2002'!$C$1:$C$2310,),MATCH("Fuel Ratio (%) Including Pressure",'Fuel and Pressure Jan 2002'!$C$1:$D$1,))))</f>
        <v>0</v>
      </c>
      <c r="J19" s="22">
        <f t="shared" si="7"/>
        <v>0</v>
      </c>
      <c r="K19" s="22">
        <f t="shared" si="8"/>
        <v>0</v>
      </c>
      <c r="L19" s="116"/>
    </row>
    <row r="20" spans="1:12" ht="16.5" customHeight="1">
      <c r="A20" s="23"/>
      <c r="B20" s="23"/>
      <c r="C20" s="23"/>
      <c r="D20" s="22">
        <v>16</v>
      </c>
      <c r="E20" s="13">
        <f>+E19</f>
      </c>
      <c r="F20" s="11"/>
      <c r="G20" s="11">
        <f t="shared" si="6"/>
      </c>
      <c r="H20" s="11">
        <v>0</v>
      </c>
      <c r="I20" s="40">
        <f>IF(ISERROR(INDEX('Fuel and Pressure Jan 2002'!$C$1:$D$882,MATCH(G20,'Fuel and Pressure Jan 2002'!$C$1:$C$2310,),MATCH("Fuel Ratio (%) Including Pressure",'Fuel and Pressure Jan 2002'!$C$1:$D$1,))),0,(INDEX('Fuel and Pressure Jan 2002'!$C$1:$D$882,MATCH(G20,'Fuel and Pressure Jan 2002'!$C$1:$C$2310,),MATCH("Fuel Ratio (%) Including Pressure",'Fuel and Pressure Jan 2002'!$C$1:$D$1,))))</f>
        <v>0</v>
      </c>
      <c r="J20" s="22">
        <f t="shared" si="7"/>
        <v>0</v>
      </c>
      <c r="K20" s="22">
        <f t="shared" si="8"/>
        <v>0</v>
      </c>
      <c r="L20" s="116"/>
    </row>
    <row r="21" spans="1:12" ht="16.5" customHeight="1">
      <c r="A21" s="23"/>
      <c r="B21" s="23"/>
      <c r="C21" s="23"/>
      <c r="D21" s="22">
        <v>17</v>
      </c>
      <c r="E21" s="13">
        <f>+E20</f>
      </c>
      <c r="F21" s="11"/>
      <c r="G21" s="11">
        <f t="shared" si="6"/>
      </c>
      <c r="H21" s="11">
        <v>0</v>
      </c>
      <c r="I21" s="40">
        <f>IF(ISERROR(INDEX('Fuel and Pressure Jan 2002'!$C$1:$D$882,MATCH(G21,'Fuel and Pressure Jan 2002'!$C$1:$C$2310,),MATCH("Fuel Ratio (%) Including Pressure",'Fuel and Pressure Jan 2002'!$C$1:$D$1,))),0,(INDEX('Fuel and Pressure Jan 2002'!$C$1:$D$882,MATCH(G21,'Fuel and Pressure Jan 2002'!$C$1:$C$2310,),MATCH("Fuel Ratio (%) Including Pressure",'Fuel and Pressure Jan 2002'!$C$1:$D$1,))))</f>
        <v>0</v>
      </c>
      <c r="J21" s="22">
        <f t="shared" si="7"/>
        <v>0</v>
      </c>
      <c r="K21" s="22">
        <f t="shared" si="8"/>
        <v>0</v>
      </c>
      <c r="L21" s="116"/>
    </row>
    <row r="22" spans="1:12" ht="16.5" customHeight="1">
      <c r="A22" s="23"/>
      <c r="B22" s="23"/>
      <c r="C22" s="23"/>
      <c r="D22" s="22">
        <v>18</v>
      </c>
      <c r="E22" s="13">
        <f>+E21</f>
      </c>
      <c r="F22" s="15"/>
      <c r="G22" s="15">
        <f t="shared" si="6"/>
      </c>
      <c r="H22" s="15">
        <v>0</v>
      </c>
      <c r="I22" s="40">
        <f>IF(ISERROR(INDEX('Fuel and Pressure Jan 2002'!$C$1:$D$882,MATCH(G22,'Fuel and Pressure Jan 2002'!$C$1:$C$2310,),MATCH("Fuel Ratio (%) Including Pressure",'Fuel and Pressure Jan 2002'!$C$1:$D$1,))),0,(INDEX('Fuel and Pressure Jan 2002'!$C$1:$D$882,MATCH(G22,'Fuel and Pressure Jan 2002'!$C$1:$C$2310,),MATCH("Fuel Ratio (%) Including Pressure",'Fuel and Pressure Jan 2002'!$C$1:$D$1,))))</f>
        <v>0</v>
      </c>
      <c r="J22" s="24">
        <f t="shared" si="7"/>
        <v>0</v>
      </c>
      <c r="K22" s="24">
        <f t="shared" si="8"/>
        <v>0</v>
      </c>
      <c r="L22" s="116"/>
    </row>
    <row r="23" spans="1:12" ht="16.5" customHeight="1" thickBot="1">
      <c r="A23" s="23"/>
      <c r="B23" s="23"/>
      <c r="C23" s="23"/>
      <c r="D23" s="25" t="str">
        <f>CONCATENATE("Total Fuel Required for Transportation from ",+E17)</f>
        <v>Total Fuel Required for Transportation from </v>
      </c>
      <c r="E23" s="26"/>
      <c r="F23" s="25"/>
      <c r="G23" s="25"/>
      <c r="H23" s="26"/>
      <c r="I23" s="26"/>
      <c r="J23" s="26">
        <f>SUM(J17:J22)</f>
        <v>0</v>
      </c>
      <c r="K23" s="26"/>
      <c r="L23" s="116"/>
    </row>
    <row r="24" spans="1:12" ht="16.5" customHeight="1" thickTop="1">
      <c r="A24" s="23"/>
      <c r="B24" s="23"/>
      <c r="C24" s="23"/>
      <c r="D24" s="27">
        <v>19</v>
      </c>
      <c r="E24" s="11" t="s">
        <v>64</v>
      </c>
      <c r="F24" s="11" t="s">
        <v>64</v>
      </c>
      <c r="G24" s="11">
        <f aca="true" t="shared" si="9" ref="G24:G29">E24&amp;F24</f>
      </c>
      <c r="H24" s="11">
        <v>0</v>
      </c>
      <c r="I24" s="41">
        <f>IF(ISERROR(INDEX('Fuel and Pressure Jan 2002'!$C$1:$D$882,MATCH(G24,'Fuel and Pressure Jan 2002'!$C$1:$C$2310,),MATCH("Fuel Ratio (%) Including Pressure",'Fuel and Pressure Jan 2002'!$C$1:$D$1,))),0,(INDEX('Fuel and Pressure Jan 2002'!$C$1:$D$882,MATCH(G24,'Fuel and Pressure Jan 2002'!$C$1:$C$2310,),MATCH("Fuel Ratio (%) Including Pressure",'Fuel and Pressure Jan 2002'!$C$1:$D$1,))))</f>
        <v>0</v>
      </c>
      <c r="J24" s="27">
        <f aca="true" t="shared" si="10" ref="J24:J29">+H24-K24</f>
        <v>0</v>
      </c>
      <c r="K24" s="27">
        <f aca="true" t="shared" si="11" ref="K24:K29">ROUND(+H24/(1+(I24/100)),0)</f>
        <v>0</v>
      </c>
      <c r="L24" s="112" t="s">
        <v>68</v>
      </c>
    </row>
    <row r="25" spans="1:12" ht="16.5" customHeight="1">
      <c r="A25" s="23"/>
      <c r="B25" s="23"/>
      <c r="C25" s="23"/>
      <c r="D25" s="27">
        <v>20</v>
      </c>
      <c r="E25" s="13">
        <f>+E24</f>
      </c>
      <c r="F25" s="11"/>
      <c r="G25" s="11">
        <f t="shared" si="9"/>
      </c>
      <c r="H25" s="11">
        <v>0</v>
      </c>
      <c r="I25" s="41">
        <f>IF(ISERROR(INDEX('Fuel and Pressure Jan 2002'!$C$1:$D$882,MATCH(G25,'Fuel and Pressure Jan 2002'!$C$1:$C$2310,),MATCH("Fuel Ratio (%) Including Pressure",'Fuel and Pressure Jan 2002'!$C$1:$D$1,))),0,(INDEX('Fuel and Pressure Jan 2002'!$C$1:$D$882,MATCH(G25,'Fuel and Pressure Jan 2002'!$C$1:$C$2310,),MATCH("Fuel Ratio (%) Including Pressure",'Fuel and Pressure Jan 2002'!$C$1:$D$1,))))</f>
        <v>0</v>
      </c>
      <c r="J25" s="27">
        <f t="shared" si="10"/>
        <v>0</v>
      </c>
      <c r="K25" s="27">
        <f t="shared" si="11"/>
        <v>0</v>
      </c>
      <c r="L25" s="112"/>
    </row>
    <row r="26" spans="1:12" ht="16.5" customHeight="1">
      <c r="A26" s="23"/>
      <c r="B26" s="23"/>
      <c r="C26" s="23"/>
      <c r="D26" s="27">
        <v>21</v>
      </c>
      <c r="E26" s="13">
        <f>+E25</f>
      </c>
      <c r="F26" s="11"/>
      <c r="G26" s="11">
        <f t="shared" si="9"/>
      </c>
      <c r="H26" s="11">
        <v>0</v>
      </c>
      <c r="I26" s="41">
        <f>IF(ISERROR(INDEX('Fuel and Pressure Jan 2002'!$C$1:$D$882,MATCH(G26,'Fuel and Pressure Jan 2002'!$C$1:$C$2310,),MATCH("Fuel Ratio (%) Including Pressure",'Fuel and Pressure Jan 2002'!$C$1:$D$1,))),0,(INDEX('Fuel and Pressure Jan 2002'!$C$1:$D$882,MATCH(G26,'Fuel and Pressure Jan 2002'!$C$1:$C$2310,),MATCH("Fuel Ratio (%) Including Pressure",'Fuel and Pressure Jan 2002'!$C$1:$D$1,))))</f>
        <v>0</v>
      </c>
      <c r="J26" s="27">
        <f t="shared" si="10"/>
        <v>0</v>
      </c>
      <c r="K26" s="27">
        <f t="shared" si="11"/>
        <v>0</v>
      </c>
      <c r="L26" s="112"/>
    </row>
    <row r="27" spans="1:12" ht="16.5" customHeight="1">
      <c r="A27" s="23"/>
      <c r="B27" s="23"/>
      <c r="C27" s="23"/>
      <c r="D27" s="27">
        <v>22</v>
      </c>
      <c r="E27" s="13">
        <f>+E26</f>
      </c>
      <c r="F27" s="11"/>
      <c r="G27" s="11">
        <f t="shared" si="9"/>
      </c>
      <c r="H27" s="11">
        <v>0</v>
      </c>
      <c r="I27" s="41">
        <f>IF(ISERROR(INDEX('Fuel and Pressure Jan 2002'!$C$1:$D$882,MATCH(G27,'Fuel and Pressure Jan 2002'!$C$1:$C$2310,),MATCH("Fuel Ratio (%) Including Pressure",'Fuel and Pressure Jan 2002'!$C$1:$D$1,))),0,(INDEX('Fuel and Pressure Jan 2002'!$C$1:$D$882,MATCH(G27,'Fuel and Pressure Jan 2002'!$C$1:$C$2310,),MATCH("Fuel Ratio (%) Including Pressure",'Fuel and Pressure Jan 2002'!$C$1:$D$1,))))</f>
        <v>0</v>
      </c>
      <c r="J27" s="27">
        <f t="shared" si="10"/>
        <v>0</v>
      </c>
      <c r="K27" s="27">
        <f t="shared" si="11"/>
        <v>0</v>
      </c>
      <c r="L27" s="112"/>
    </row>
    <row r="28" spans="1:12" ht="16.5" customHeight="1">
      <c r="A28" s="23"/>
      <c r="B28" s="23"/>
      <c r="C28" s="23"/>
      <c r="D28" s="27">
        <v>23</v>
      </c>
      <c r="E28" s="13">
        <f>+E27</f>
      </c>
      <c r="F28" s="11"/>
      <c r="G28" s="11">
        <f t="shared" si="9"/>
      </c>
      <c r="H28" s="11">
        <v>0</v>
      </c>
      <c r="I28" s="41">
        <f>IF(ISERROR(INDEX('Fuel and Pressure Jan 2002'!$C$1:$D$882,MATCH(G28,'Fuel and Pressure Jan 2002'!$C$1:$C$2310,),MATCH("Fuel Ratio (%) Including Pressure",'Fuel and Pressure Jan 2002'!$C$1:$D$1,))),0,(INDEX('Fuel and Pressure Jan 2002'!$C$1:$D$882,MATCH(G28,'Fuel and Pressure Jan 2002'!$C$1:$C$2310,),MATCH("Fuel Ratio (%) Including Pressure",'Fuel and Pressure Jan 2002'!$C$1:$D$1,))))</f>
        <v>0</v>
      </c>
      <c r="J28" s="27">
        <f t="shared" si="10"/>
        <v>0</v>
      </c>
      <c r="K28" s="27">
        <f t="shared" si="11"/>
        <v>0</v>
      </c>
      <c r="L28" s="112"/>
    </row>
    <row r="29" spans="1:12" ht="16.5" customHeight="1">
      <c r="A29" s="23"/>
      <c r="B29" s="23"/>
      <c r="C29" s="23"/>
      <c r="D29" s="29">
        <v>24</v>
      </c>
      <c r="E29" s="13">
        <f>+E28</f>
      </c>
      <c r="F29" s="15"/>
      <c r="G29" s="15">
        <f t="shared" si="9"/>
      </c>
      <c r="H29" s="15">
        <v>0</v>
      </c>
      <c r="I29" s="42">
        <f>IF(ISERROR(INDEX('Fuel and Pressure Jan 2002'!$C$1:$D$882,MATCH(G29,'Fuel and Pressure Jan 2002'!$C$1:$C$2310,),MATCH("Fuel Ratio (%) Including Pressure",'Fuel and Pressure Jan 2002'!$C$1:$D$1,))),0,(INDEX('Fuel and Pressure Jan 2002'!$C$1:$D$882,MATCH(G29,'Fuel and Pressure Jan 2002'!$C$1:$C$2310,),MATCH("Fuel Ratio (%) Including Pressure",'Fuel and Pressure Jan 2002'!$C$1:$D$1,))))</f>
        <v>0</v>
      </c>
      <c r="J29" s="29">
        <f t="shared" si="10"/>
        <v>0</v>
      </c>
      <c r="K29" s="29">
        <f t="shared" si="11"/>
        <v>0</v>
      </c>
      <c r="L29" s="112"/>
    </row>
    <row r="30" spans="1:12" ht="16.5" customHeight="1" thickBot="1">
      <c r="A30" s="23"/>
      <c r="B30" s="23"/>
      <c r="C30" s="23"/>
      <c r="D30" s="31" t="str">
        <f>CONCATENATE("Total Fuel Required for Transportation from ",+E24)</f>
        <v>Total Fuel Required for Transportation from </v>
      </c>
      <c r="E30" s="32"/>
      <c r="F30" s="31"/>
      <c r="G30" s="31"/>
      <c r="H30" s="33"/>
      <c r="I30" s="33"/>
      <c r="J30" s="33">
        <f>SUM(J24:J29)</f>
        <v>0</v>
      </c>
      <c r="K30" s="33"/>
      <c r="L30" s="112"/>
    </row>
    <row r="31" spans="1:12" ht="16.5" customHeight="1" thickTop="1">
      <c r="A31" s="23"/>
      <c r="B31" s="23"/>
      <c r="C31" s="23"/>
      <c r="E31" s="34" t="s">
        <v>69</v>
      </c>
      <c r="F31" s="34"/>
      <c r="G31" s="34"/>
      <c r="H31" s="34"/>
      <c r="I31" s="34"/>
      <c r="J31" s="34">
        <f>+J30+J23+J16+J9</f>
        <v>0</v>
      </c>
      <c r="K31" s="35"/>
      <c r="L31" s="35" t="s">
        <v>70</v>
      </c>
    </row>
    <row r="32" spans="1:12" ht="16.5" customHeight="1">
      <c r="A32" s="23"/>
      <c r="B32" s="23"/>
      <c r="C32" s="23"/>
      <c r="E32" s="34" t="s">
        <v>72</v>
      </c>
      <c r="F32" s="35"/>
      <c r="G32" s="35"/>
      <c r="H32" s="35"/>
      <c r="I32" s="35"/>
      <c r="J32" s="35"/>
      <c r="K32" s="34">
        <f>SUM(K24:K29)+SUM(K17:K22)+SUM(K10:K15)+SUM(K3:K8)</f>
        <v>0</v>
      </c>
      <c r="L32" s="35" t="s">
        <v>70</v>
      </c>
    </row>
    <row r="33" spans="1:12" ht="16.5" customHeight="1">
      <c r="A33" s="23"/>
      <c r="B33" s="23"/>
      <c r="C33" s="23"/>
      <c r="E33" s="34" t="s">
        <v>81</v>
      </c>
      <c r="F33" s="34"/>
      <c r="G33" s="34"/>
      <c r="H33" s="34">
        <f>SUM(H24:H29)+SUM(H17:H22)+SUM(H10:H15)+SUM(H3:H8)</f>
        <v>0</v>
      </c>
      <c r="I33" s="34"/>
      <c r="J33" s="34"/>
      <c r="K33" s="34"/>
      <c r="L33" s="34"/>
    </row>
    <row r="34" spans="1:3" ht="12.75">
      <c r="A34" s="23"/>
      <c r="B34" s="23"/>
      <c r="C34" s="23"/>
    </row>
    <row r="35" spans="1:3" ht="12.75">
      <c r="A35" s="23"/>
      <c r="B35" s="23"/>
      <c r="C35" s="23"/>
    </row>
    <row r="38" spans="1:2" ht="12.75" hidden="1">
      <c r="A38" s="36" t="s">
        <v>3</v>
      </c>
      <c r="B38" s="37" t="s">
        <v>3</v>
      </c>
    </row>
    <row r="39" spans="1:2" ht="12.75" hidden="1">
      <c r="A39" s="36" t="s">
        <v>4</v>
      </c>
      <c r="B39" s="36" t="s">
        <v>34</v>
      </c>
    </row>
    <row r="40" spans="1:2" ht="12.75" hidden="1">
      <c r="A40" s="36" t="s">
        <v>73</v>
      </c>
      <c r="B40" s="36" t="s">
        <v>35</v>
      </c>
    </row>
    <row r="41" spans="1:2" ht="12.75" hidden="1">
      <c r="A41" s="36" t="s">
        <v>74</v>
      </c>
      <c r="B41" s="36" t="s">
        <v>36</v>
      </c>
    </row>
    <row r="42" spans="1:2" ht="12.75" hidden="1">
      <c r="A42" s="36" t="s">
        <v>10</v>
      </c>
      <c r="B42" s="36" t="s">
        <v>5</v>
      </c>
    </row>
    <row r="43" spans="1:2" ht="12.75" hidden="1">
      <c r="A43" s="36" t="s">
        <v>11</v>
      </c>
      <c r="B43" s="36" t="s">
        <v>37</v>
      </c>
    </row>
    <row r="44" spans="1:2" ht="12.75" hidden="1">
      <c r="A44" s="36" t="s">
        <v>13</v>
      </c>
      <c r="B44" s="36" t="s">
        <v>38</v>
      </c>
    </row>
    <row r="45" spans="1:2" ht="12.75" hidden="1">
      <c r="A45" s="36" t="s">
        <v>14</v>
      </c>
      <c r="B45" s="36" t="s">
        <v>39</v>
      </c>
    </row>
    <row r="46" spans="1:2" ht="12.75" hidden="1">
      <c r="A46" s="36" t="s">
        <v>18</v>
      </c>
      <c r="B46" s="36" t="s">
        <v>6</v>
      </c>
    </row>
    <row r="47" spans="1:2" ht="12.75" hidden="1">
      <c r="A47" s="36" t="s">
        <v>19</v>
      </c>
      <c r="B47" s="36" t="s">
        <v>7</v>
      </c>
    </row>
    <row r="48" spans="1:2" ht="12.75" hidden="1">
      <c r="A48" s="36" t="s">
        <v>20</v>
      </c>
      <c r="B48" s="36" t="s">
        <v>8</v>
      </c>
    </row>
    <row r="49" spans="1:2" ht="12.75" hidden="1">
      <c r="A49" s="36" t="s">
        <v>21</v>
      </c>
      <c r="B49" s="36" t="s">
        <v>9</v>
      </c>
    </row>
    <row r="50" spans="1:2" ht="12.75" hidden="1">
      <c r="A50" s="36" t="s">
        <v>75</v>
      </c>
      <c r="B50" s="36" t="s">
        <v>40</v>
      </c>
    </row>
    <row r="51" spans="1:2" ht="12.75" hidden="1">
      <c r="A51" s="36" t="s">
        <v>76</v>
      </c>
      <c r="B51" s="36" t="s">
        <v>41</v>
      </c>
    </row>
    <row r="52" spans="1:2" ht="12.75" hidden="1">
      <c r="A52" s="36" t="s">
        <v>22</v>
      </c>
      <c r="B52" s="36" t="s">
        <v>42</v>
      </c>
    </row>
    <row r="53" spans="1:2" ht="12.75" hidden="1">
      <c r="A53" s="36" t="s">
        <v>27</v>
      </c>
      <c r="B53" s="37" t="s">
        <v>11</v>
      </c>
    </row>
    <row r="54" spans="1:2" ht="12.75" hidden="1">
      <c r="A54" s="36" t="s">
        <v>28</v>
      </c>
      <c r="B54" s="36" t="s">
        <v>12</v>
      </c>
    </row>
    <row r="55" spans="1:2" ht="12.75" hidden="1">
      <c r="A55" s="36" t="s">
        <v>29</v>
      </c>
      <c r="B55" s="36" t="s">
        <v>43</v>
      </c>
    </row>
    <row r="56" spans="1:2" ht="12.75" hidden="1">
      <c r="A56" s="36" t="s">
        <v>30</v>
      </c>
      <c r="B56" s="36" t="s">
        <v>15</v>
      </c>
    </row>
    <row r="57" spans="1:2" ht="12.75" hidden="1">
      <c r="A57" s="36" t="s">
        <v>31</v>
      </c>
      <c r="B57" s="36" t="s">
        <v>16</v>
      </c>
    </row>
    <row r="58" spans="1:2" ht="12.75" hidden="1">
      <c r="A58" s="37" t="s">
        <v>23</v>
      </c>
      <c r="B58" s="36" t="s">
        <v>17</v>
      </c>
    </row>
    <row r="59" spans="1:2" ht="12.75" hidden="1">
      <c r="A59" s="37" t="s">
        <v>77</v>
      </c>
      <c r="B59" s="36" t="s">
        <v>44</v>
      </c>
    </row>
    <row r="60" spans="1:2" ht="12.75" hidden="1">
      <c r="A60" s="37" t="s">
        <v>25</v>
      </c>
      <c r="B60" s="36" t="s">
        <v>21</v>
      </c>
    </row>
    <row r="61" spans="1:2" ht="12.75" hidden="1">
      <c r="A61" s="37" t="s">
        <v>26</v>
      </c>
      <c r="B61" s="36" t="s">
        <v>45</v>
      </c>
    </row>
    <row r="62" ht="12.75" hidden="1">
      <c r="B62" s="36" t="s">
        <v>46</v>
      </c>
    </row>
    <row r="63" ht="12.75" hidden="1">
      <c r="B63" s="36" t="s">
        <v>47</v>
      </c>
    </row>
    <row r="64" ht="12.75" hidden="1">
      <c r="B64" s="36" t="s">
        <v>48</v>
      </c>
    </row>
    <row r="65" ht="12.75" hidden="1">
      <c r="B65" s="36" t="s">
        <v>49</v>
      </c>
    </row>
    <row r="66" ht="12.75" hidden="1">
      <c r="B66" s="36" t="s">
        <v>102</v>
      </c>
    </row>
    <row r="67" ht="12.75" hidden="1">
      <c r="B67" s="37" t="s">
        <v>101</v>
      </c>
    </row>
    <row r="68" ht="12.75" hidden="1">
      <c r="B68" s="36" t="s">
        <v>103</v>
      </c>
    </row>
    <row r="69" ht="12.75" hidden="1">
      <c r="B69" s="36" t="s">
        <v>104</v>
      </c>
    </row>
    <row r="70" ht="12.75" hidden="1">
      <c r="B70" s="36" t="s">
        <v>50</v>
      </c>
    </row>
    <row r="71" ht="12.75" hidden="1">
      <c r="B71" s="36" t="s">
        <v>105</v>
      </c>
    </row>
    <row r="85" ht="12.75">
      <c r="A85" s="36"/>
    </row>
  </sheetData>
  <sheetProtection sheet="1" objects="1" scenarios="1"/>
  <mergeCells count="7">
    <mergeCell ref="A1:L1"/>
    <mergeCell ref="A2:B7"/>
    <mergeCell ref="L24:L30"/>
    <mergeCell ref="A17:C17"/>
    <mergeCell ref="L3:L9"/>
    <mergeCell ref="L10:L16"/>
    <mergeCell ref="L17:L23"/>
  </mergeCells>
  <printOptions/>
  <pageMargins left="0.22" right="0.17" top="0.37" bottom="0.23" header="0.26" footer="0.17"/>
  <pageSetup fitToHeight="1" fitToWidth="1" horizontalDpi="600" verticalDpi="600" orientation="landscape" scale="98" r:id="rId2"/>
  <drawing r:id="rId1"/>
</worksheet>
</file>

<file path=xl/worksheets/sheet5.xml><?xml version="1.0" encoding="utf-8"?>
<worksheet xmlns="http://schemas.openxmlformats.org/spreadsheetml/2006/main" xmlns:r="http://schemas.openxmlformats.org/officeDocument/2006/relationships">
  <sheetPr codeName="Sheet4"/>
  <dimension ref="A1:F2199"/>
  <sheetViews>
    <sheetView zoomScale="75" zoomScaleNormal="75" workbookViewId="0" topLeftCell="A1">
      <selection activeCell="C775" sqref="C775"/>
    </sheetView>
  </sheetViews>
  <sheetFormatPr defaultColWidth="9.00390625" defaultRowHeight="12.75"/>
  <cols>
    <col min="1" max="1" width="14.75390625" style="0" bestFit="1" customWidth="1"/>
    <col min="2" max="2" width="13.625" style="0" bestFit="1" customWidth="1"/>
    <col min="3" max="3" width="26.125" style="0" customWidth="1"/>
    <col min="4" max="4" width="26.25390625" style="0" customWidth="1"/>
    <col min="5" max="6" width="14.25390625" style="0" bestFit="1" customWidth="1"/>
  </cols>
  <sheetData>
    <row r="1" spans="1:6" ht="12.75">
      <c r="A1" t="s">
        <v>1</v>
      </c>
      <c r="B1" t="s">
        <v>2</v>
      </c>
      <c r="C1" t="s">
        <v>59</v>
      </c>
      <c r="D1" t="s">
        <v>82</v>
      </c>
      <c r="E1" t="s">
        <v>53</v>
      </c>
      <c r="F1" t="s">
        <v>54</v>
      </c>
    </row>
    <row r="2" spans="1:6" ht="12.75">
      <c r="A2" s="1" t="s">
        <v>3</v>
      </c>
      <c r="B2" s="1" t="s">
        <v>34</v>
      </c>
      <c r="C2" s="57" t="str">
        <f>CONCATENATE(A2,B2)</f>
        <v>Bayhurst 1Centram MDA</v>
      </c>
      <c r="D2" s="58">
        <v>1.58</v>
      </c>
      <c r="E2" s="87">
        <v>37622.375</v>
      </c>
      <c r="F2" s="87">
        <v>37653.375</v>
      </c>
    </row>
    <row r="3" spans="1:6" ht="12.75">
      <c r="A3" s="1" t="s">
        <v>3</v>
      </c>
      <c r="B3" t="s">
        <v>35</v>
      </c>
      <c r="C3" s="57" t="str">
        <f aca="true" t="shared" si="0" ref="C3:C66">CONCATENATE(A3,B3)</f>
        <v>Bayhurst 1Centram SSDA</v>
      </c>
      <c r="D3" s="58">
        <v>0.98</v>
      </c>
      <c r="E3" s="87">
        <v>37622.375</v>
      </c>
      <c r="F3" s="87">
        <v>37653.375</v>
      </c>
    </row>
    <row r="4" spans="1:6" ht="12.75">
      <c r="A4" s="1" t="s">
        <v>3</v>
      </c>
      <c r="B4" s="1" t="s">
        <v>101</v>
      </c>
      <c r="C4" s="57" t="str">
        <f t="shared" si="0"/>
        <v>Bayhurst 1Union NCDA</v>
      </c>
      <c r="D4" s="58">
        <v>5.39</v>
      </c>
      <c r="E4" s="87">
        <v>37622.375</v>
      </c>
      <c r="F4" s="87">
        <v>37653.375</v>
      </c>
    </row>
    <row r="5" spans="1:6" ht="12.75">
      <c r="A5" s="1" t="s">
        <v>3</v>
      </c>
      <c r="B5" s="1" t="s">
        <v>102</v>
      </c>
      <c r="C5" s="57" t="str">
        <f t="shared" si="0"/>
        <v>Bayhurst 1Union EDA</v>
      </c>
      <c r="D5" s="58">
        <v>5.39</v>
      </c>
      <c r="E5" s="87">
        <v>37622.375</v>
      </c>
      <c r="F5" s="87">
        <v>37653.375</v>
      </c>
    </row>
    <row r="6" spans="1:6" ht="12.75">
      <c r="A6" s="1" t="s">
        <v>3</v>
      </c>
      <c r="B6" s="1" t="s">
        <v>103</v>
      </c>
      <c r="C6" s="57" t="str">
        <f t="shared" si="0"/>
        <v>Bayhurst 1Union NDA</v>
      </c>
      <c r="D6" s="58">
        <v>4.25</v>
      </c>
      <c r="E6" s="87">
        <v>37622.375</v>
      </c>
      <c r="F6" s="87">
        <v>37653.375</v>
      </c>
    </row>
    <row r="7" spans="1:6" ht="12.75">
      <c r="A7" s="1" t="s">
        <v>3</v>
      </c>
      <c r="B7" s="1" t="s">
        <v>104</v>
      </c>
      <c r="C7" s="57" t="str">
        <f t="shared" si="0"/>
        <v>Bayhurst 1Union SSMDA</v>
      </c>
      <c r="D7" s="58">
        <v>4.25</v>
      </c>
      <c r="E7" s="87">
        <v>37622.375</v>
      </c>
      <c r="F7" s="87">
        <v>37653.375</v>
      </c>
    </row>
    <row r="8" spans="1:6" ht="12.75">
      <c r="A8" s="1" t="s">
        <v>3</v>
      </c>
      <c r="B8" s="1" t="s">
        <v>105</v>
      </c>
      <c r="C8" s="57" t="str">
        <f t="shared" si="0"/>
        <v>Bayhurst 1Union WDA</v>
      </c>
      <c r="D8" s="58">
        <v>2.72</v>
      </c>
      <c r="E8" s="87">
        <v>37622.375</v>
      </c>
      <c r="F8" s="87">
        <v>37653.375</v>
      </c>
    </row>
    <row r="9" spans="1:6" ht="12.75">
      <c r="A9" s="1" t="s">
        <v>3</v>
      </c>
      <c r="B9" s="1" t="s">
        <v>36</v>
      </c>
      <c r="C9" s="57" t="str">
        <f t="shared" si="0"/>
        <v>Bayhurst 1Centrat MDA</v>
      </c>
      <c r="D9" s="58">
        <v>1.58</v>
      </c>
      <c r="E9" s="87">
        <v>37622.375</v>
      </c>
      <c r="F9" s="87">
        <v>37653.375</v>
      </c>
    </row>
    <row r="10" spans="1:6" ht="12.75">
      <c r="A10" s="1" t="s">
        <v>3</v>
      </c>
      <c r="B10" s="1" t="s">
        <v>5</v>
      </c>
      <c r="C10" s="57" t="str">
        <f t="shared" si="0"/>
        <v>Bayhurst 1Chippawa</v>
      </c>
      <c r="D10" s="58">
        <v>5.98</v>
      </c>
      <c r="E10" s="87">
        <v>37622.375</v>
      </c>
      <c r="F10" s="87">
        <v>37653.375</v>
      </c>
    </row>
    <row r="11" spans="1:6" ht="12.75">
      <c r="A11" s="1" t="s">
        <v>3</v>
      </c>
      <c r="B11" s="1" t="s">
        <v>37</v>
      </c>
      <c r="C11" s="57" t="str">
        <f t="shared" si="0"/>
        <v>Bayhurst 1Consumers CDA</v>
      </c>
      <c r="D11" s="58">
        <v>5.39</v>
      </c>
      <c r="E11" s="87">
        <v>37622.375</v>
      </c>
      <c r="F11" s="87">
        <v>37653.375</v>
      </c>
    </row>
    <row r="12" spans="1:6" ht="12.75">
      <c r="A12" s="1" t="s">
        <v>3</v>
      </c>
      <c r="B12" s="1" t="s">
        <v>38</v>
      </c>
      <c r="C12" s="57" t="str">
        <f t="shared" si="0"/>
        <v>Bayhurst 1Consumers EDA</v>
      </c>
      <c r="D12" s="58">
        <v>5.39</v>
      </c>
      <c r="E12" s="87">
        <v>37622.375</v>
      </c>
      <c r="F12" s="87">
        <v>37653.375</v>
      </c>
    </row>
    <row r="13" spans="1:6" ht="12.75">
      <c r="A13" s="1" t="s">
        <v>3</v>
      </c>
      <c r="B13" s="1" t="s">
        <v>39</v>
      </c>
      <c r="C13" s="57" t="str">
        <f t="shared" si="0"/>
        <v>Bayhurst 1Consumers SWDA</v>
      </c>
      <c r="D13" s="58">
        <v>5.39</v>
      </c>
      <c r="E13" s="87">
        <v>37622.375</v>
      </c>
      <c r="F13" s="87">
        <v>37653.375</v>
      </c>
    </row>
    <row r="14" spans="1:6" ht="12.75">
      <c r="A14" s="1" t="s">
        <v>3</v>
      </c>
      <c r="B14" s="1" t="s">
        <v>6</v>
      </c>
      <c r="C14" s="57" t="str">
        <f t="shared" si="0"/>
        <v>Bayhurst 1Cornwall</v>
      </c>
      <c r="D14" s="58">
        <v>5.6</v>
      </c>
      <c r="E14" s="87">
        <v>37622.375</v>
      </c>
      <c r="F14" s="87">
        <v>37653.375</v>
      </c>
    </row>
    <row r="15" spans="1:6" ht="12.75">
      <c r="A15" s="1" t="s">
        <v>3</v>
      </c>
      <c r="B15" s="1" t="s">
        <v>7</v>
      </c>
      <c r="C15" s="57" t="str">
        <f t="shared" si="0"/>
        <v>Bayhurst 1East Hereford</v>
      </c>
      <c r="D15" s="58">
        <v>6.26</v>
      </c>
      <c r="E15" s="87">
        <v>37622.375</v>
      </c>
      <c r="F15" s="87">
        <v>37653.375</v>
      </c>
    </row>
    <row r="16" spans="1:6" ht="12.75">
      <c r="A16" s="1" t="s">
        <v>3</v>
      </c>
      <c r="B16" s="1" t="s">
        <v>8</v>
      </c>
      <c r="C16" s="57" t="str">
        <f t="shared" si="0"/>
        <v>Bayhurst 1Emerson 1</v>
      </c>
      <c r="D16" s="58">
        <v>1.93</v>
      </c>
      <c r="E16" s="87">
        <v>37622.375</v>
      </c>
      <c r="F16" s="87">
        <v>37653.375</v>
      </c>
    </row>
    <row r="17" spans="1:6" ht="12.75">
      <c r="A17" s="1" t="s">
        <v>3</v>
      </c>
      <c r="B17" s="1" t="s">
        <v>9</v>
      </c>
      <c r="C17" s="57" t="str">
        <f t="shared" si="0"/>
        <v>Bayhurst 1Emerson 2</v>
      </c>
      <c r="D17" s="58">
        <v>1.93</v>
      </c>
      <c r="E17" s="87">
        <v>37622.375</v>
      </c>
      <c r="F17" s="87">
        <v>37653.375</v>
      </c>
    </row>
    <row r="18" spans="1:6" ht="12.75">
      <c r="A18" s="1" t="s">
        <v>3</v>
      </c>
      <c r="B18" s="1" t="s">
        <v>40</v>
      </c>
      <c r="C18" s="57" t="str">
        <f t="shared" si="0"/>
        <v>Bayhurst 1Gladstone MDA</v>
      </c>
      <c r="D18" s="58">
        <v>1.58</v>
      </c>
      <c r="E18" s="87">
        <v>37622.375</v>
      </c>
      <c r="F18" s="87">
        <v>37653.375</v>
      </c>
    </row>
    <row r="19" spans="1:6" ht="12.75">
      <c r="A19" s="1" t="s">
        <v>3</v>
      </c>
      <c r="B19" s="1" t="s">
        <v>41</v>
      </c>
      <c r="C19" s="57" t="str">
        <f t="shared" si="0"/>
        <v>Bayhurst 1GMIT EDA</v>
      </c>
      <c r="D19" s="58">
        <v>5.39</v>
      </c>
      <c r="E19" s="87">
        <v>37622.375</v>
      </c>
      <c r="F19" s="87">
        <v>37653.375</v>
      </c>
    </row>
    <row r="20" spans="1:6" ht="12.75">
      <c r="A20" s="59" t="s">
        <v>3</v>
      </c>
      <c r="B20" s="1" t="s">
        <v>42</v>
      </c>
      <c r="C20" s="57" t="str">
        <f t="shared" si="0"/>
        <v>Bayhurst 1GMIT NDA</v>
      </c>
      <c r="D20" s="58">
        <v>4.25</v>
      </c>
      <c r="E20" s="87">
        <v>37622.375</v>
      </c>
      <c r="F20" s="87">
        <v>37653.375</v>
      </c>
    </row>
    <row r="21" spans="1:6" ht="12.75">
      <c r="A21" s="59" t="s">
        <v>3</v>
      </c>
      <c r="B21" s="1" t="s">
        <v>11</v>
      </c>
      <c r="C21" s="57" t="str">
        <f t="shared" si="0"/>
        <v>Bayhurst 1Herbert</v>
      </c>
      <c r="D21" s="58">
        <v>0.98</v>
      </c>
      <c r="E21" s="87">
        <v>37622.375</v>
      </c>
      <c r="F21" s="87">
        <v>37653.375</v>
      </c>
    </row>
    <row r="22" spans="1:6" ht="12.75">
      <c r="A22" s="59" t="s">
        <v>3</v>
      </c>
      <c r="B22" s="1" t="s">
        <v>12</v>
      </c>
      <c r="C22" s="57" t="str">
        <f t="shared" si="0"/>
        <v>Bayhurst 1Iroquois</v>
      </c>
      <c r="D22" s="58">
        <v>6.03</v>
      </c>
      <c r="E22" s="87">
        <v>37622.375</v>
      </c>
      <c r="F22" s="87">
        <v>37653.375</v>
      </c>
    </row>
    <row r="23" spans="1:6" ht="12.75">
      <c r="A23" s="1" t="s">
        <v>3</v>
      </c>
      <c r="B23" s="1" t="s">
        <v>43</v>
      </c>
      <c r="C23" s="57" t="str">
        <f t="shared" si="0"/>
        <v>Bayhurst 1KPUC EDA</v>
      </c>
      <c r="D23" s="58">
        <v>5.39</v>
      </c>
      <c r="E23" s="87">
        <v>37622.375</v>
      </c>
      <c r="F23" s="87">
        <v>37653.375</v>
      </c>
    </row>
    <row r="24" spans="1:6" ht="12.75">
      <c r="A24" s="1" t="s">
        <v>3</v>
      </c>
      <c r="B24" s="1" t="s">
        <v>15</v>
      </c>
      <c r="C24" s="57" t="str">
        <f t="shared" si="0"/>
        <v>Bayhurst 1Napierville</v>
      </c>
      <c r="D24" s="58">
        <v>5.89</v>
      </c>
      <c r="E24" s="87">
        <v>37622.375</v>
      </c>
      <c r="F24" s="87">
        <v>37653.375</v>
      </c>
    </row>
    <row r="25" spans="1:6" ht="12.75">
      <c r="A25" s="59" t="s">
        <v>3</v>
      </c>
      <c r="B25" s="1" t="s">
        <v>16</v>
      </c>
      <c r="C25" s="57" t="str">
        <f t="shared" si="0"/>
        <v>Bayhurst 1Niagara Falls</v>
      </c>
      <c r="D25" s="58">
        <v>5.44</v>
      </c>
      <c r="E25" s="87">
        <v>37622.375</v>
      </c>
      <c r="F25" s="87">
        <v>37653.375</v>
      </c>
    </row>
    <row r="26" spans="1:6" ht="12.75">
      <c r="A26" s="59" t="s">
        <v>3</v>
      </c>
      <c r="B26" s="1" t="s">
        <v>17</v>
      </c>
      <c r="C26" s="57" t="str">
        <f t="shared" si="0"/>
        <v>Bayhurst 1Philipsburg</v>
      </c>
      <c r="D26" s="58">
        <v>5.92</v>
      </c>
      <c r="E26" s="87">
        <v>37622.375</v>
      </c>
      <c r="F26" s="87">
        <v>37653.375</v>
      </c>
    </row>
    <row r="27" spans="1:6" ht="12.75">
      <c r="A27" s="59" t="s">
        <v>3</v>
      </c>
      <c r="B27" s="1" t="s">
        <v>44</v>
      </c>
      <c r="C27" s="57" t="str">
        <f t="shared" si="0"/>
        <v>Bayhurst 1Spruce</v>
      </c>
      <c r="D27" s="58">
        <v>1.79</v>
      </c>
      <c r="E27" s="87">
        <v>37622.375</v>
      </c>
      <c r="F27" s="87">
        <v>37653.375</v>
      </c>
    </row>
    <row r="28" spans="1:6" ht="12.75">
      <c r="A28" s="59" t="s">
        <v>3</v>
      </c>
      <c r="B28" s="1" t="s">
        <v>21</v>
      </c>
      <c r="C28" s="57" t="str">
        <f t="shared" si="0"/>
        <v>Bayhurst 1St. Clair</v>
      </c>
      <c r="D28" s="58">
        <v>4.69</v>
      </c>
      <c r="E28" s="87">
        <v>37622.375</v>
      </c>
      <c r="F28" s="87">
        <v>37653.375</v>
      </c>
    </row>
    <row r="29" spans="1:6" ht="12.75">
      <c r="A29" s="1" t="s">
        <v>3</v>
      </c>
      <c r="B29" s="1" t="s">
        <v>48</v>
      </c>
      <c r="C29" s="57" t="str">
        <f t="shared" si="0"/>
        <v>Bayhurst 1Transgas SSDA</v>
      </c>
      <c r="D29" s="58">
        <v>0.98</v>
      </c>
      <c r="E29" s="87">
        <v>37622.375</v>
      </c>
      <c r="F29" s="87">
        <v>37653.375</v>
      </c>
    </row>
    <row r="30" spans="1:6" ht="12.75">
      <c r="A30" s="59" t="s">
        <v>3</v>
      </c>
      <c r="B30" s="1" t="s">
        <v>45</v>
      </c>
      <c r="C30" s="57" t="str">
        <f t="shared" si="0"/>
        <v>Bayhurst 1TCPL NDA</v>
      </c>
      <c r="D30" s="58">
        <v>4.25</v>
      </c>
      <c r="E30" s="87">
        <v>37622.375</v>
      </c>
      <c r="F30" s="87">
        <v>37653.375</v>
      </c>
    </row>
    <row r="31" spans="1:6" ht="12.75">
      <c r="A31" s="1" t="s">
        <v>3</v>
      </c>
      <c r="B31" s="1" t="s">
        <v>46</v>
      </c>
      <c r="C31" s="57" t="str">
        <f t="shared" si="0"/>
        <v>Bayhurst 1TCPL WDA</v>
      </c>
      <c r="D31" s="58">
        <v>2.72</v>
      </c>
      <c r="E31" s="87">
        <v>37622.375</v>
      </c>
      <c r="F31" s="87">
        <v>37653.375</v>
      </c>
    </row>
    <row r="32" spans="1:6" ht="12.75">
      <c r="A32" s="1" t="s">
        <v>3</v>
      </c>
      <c r="B32" s="1" t="s">
        <v>47</v>
      </c>
      <c r="C32" s="57" t="str">
        <f t="shared" si="0"/>
        <v>Bayhurst 1TPLP NDA</v>
      </c>
      <c r="D32" s="58">
        <v>4.25</v>
      </c>
      <c r="E32" s="87">
        <v>37622.375</v>
      </c>
      <c r="F32" s="87">
        <v>37653.375</v>
      </c>
    </row>
    <row r="33" spans="1:6" ht="12.75">
      <c r="A33" s="1" t="s">
        <v>3</v>
      </c>
      <c r="B33" s="1" t="s">
        <v>49</v>
      </c>
      <c r="C33" s="57" t="str">
        <f t="shared" si="0"/>
        <v>Bayhurst 1Union CDA</v>
      </c>
      <c r="D33" s="58">
        <v>5.39</v>
      </c>
      <c r="E33" s="87">
        <v>37622.375</v>
      </c>
      <c r="F33" s="87">
        <v>37653.375</v>
      </c>
    </row>
    <row r="34" spans="1:6" ht="12.75">
      <c r="A34" s="59" t="s">
        <v>3</v>
      </c>
      <c r="B34" s="1" t="s">
        <v>50</v>
      </c>
      <c r="C34" s="57" t="str">
        <f t="shared" si="0"/>
        <v>Bayhurst 1Union SWDA</v>
      </c>
      <c r="D34" s="58">
        <v>5.39</v>
      </c>
      <c r="E34" s="87">
        <v>37622.375</v>
      </c>
      <c r="F34" s="87">
        <v>37653.375</v>
      </c>
    </row>
    <row r="35" spans="1:6" ht="12.75">
      <c r="A35" s="59" t="s">
        <v>3</v>
      </c>
      <c r="B35" s="1" t="s">
        <v>31</v>
      </c>
      <c r="C35" s="57" t="str">
        <f t="shared" si="0"/>
        <v>Bayhurst 1Welwyn</v>
      </c>
      <c r="D35" s="58">
        <v>0.98</v>
      </c>
      <c r="E35" s="87">
        <v>37622.375</v>
      </c>
      <c r="F35" s="87">
        <v>37653.375</v>
      </c>
    </row>
    <row r="36" spans="1:6" ht="12.75">
      <c r="A36" s="1" t="s">
        <v>4</v>
      </c>
      <c r="B36" s="1" t="s">
        <v>34</v>
      </c>
      <c r="C36" s="57" t="str">
        <f t="shared" si="0"/>
        <v>Bayhurst 2Centram MDA</v>
      </c>
      <c r="D36" s="58">
        <v>1.58</v>
      </c>
      <c r="E36" s="87">
        <v>37622.375</v>
      </c>
      <c r="F36" s="87">
        <v>37653.375</v>
      </c>
    </row>
    <row r="37" spans="1:6" ht="12.75">
      <c r="A37" s="1" t="s">
        <v>4</v>
      </c>
      <c r="B37" s="1" t="s">
        <v>35</v>
      </c>
      <c r="C37" s="57" t="str">
        <f t="shared" si="0"/>
        <v>Bayhurst 2Centram SSDA</v>
      </c>
      <c r="D37" s="58">
        <v>0.98</v>
      </c>
      <c r="E37" s="87">
        <v>37622.375</v>
      </c>
      <c r="F37" s="87">
        <v>37653.375</v>
      </c>
    </row>
    <row r="38" spans="1:6" ht="12.75">
      <c r="A38" s="1" t="s">
        <v>4</v>
      </c>
      <c r="B38" s="1" t="s">
        <v>101</v>
      </c>
      <c r="C38" s="57" t="str">
        <f t="shared" si="0"/>
        <v>Bayhurst 2Union NCDA</v>
      </c>
      <c r="D38" s="58">
        <v>5.39</v>
      </c>
      <c r="E38" s="87">
        <v>37622.375</v>
      </c>
      <c r="F38" s="87">
        <v>37653.375</v>
      </c>
    </row>
    <row r="39" spans="1:6" ht="12.75">
      <c r="A39" s="1" t="s">
        <v>4</v>
      </c>
      <c r="B39" s="1" t="s">
        <v>102</v>
      </c>
      <c r="C39" s="57" t="str">
        <f t="shared" si="0"/>
        <v>Bayhurst 2Union EDA</v>
      </c>
      <c r="D39" s="58">
        <v>5.39</v>
      </c>
      <c r="E39" s="87">
        <v>37622.375</v>
      </c>
      <c r="F39" s="87">
        <v>37653.375</v>
      </c>
    </row>
    <row r="40" spans="1:6" ht="12.75">
      <c r="A40" s="1" t="s">
        <v>4</v>
      </c>
      <c r="B40" s="1" t="s">
        <v>103</v>
      </c>
      <c r="C40" s="57" t="str">
        <f t="shared" si="0"/>
        <v>Bayhurst 2Union NDA</v>
      </c>
      <c r="D40" s="58">
        <v>4.25</v>
      </c>
      <c r="E40" s="87">
        <v>37622.375</v>
      </c>
      <c r="F40" s="87">
        <v>37653.375</v>
      </c>
    </row>
    <row r="41" spans="1:6" ht="12.75">
      <c r="A41" s="1" t="s">
        <v>4</v>
      </c>
      <c r="B41" s="1" t="s">
        <v>104</v>
      </c>
      <c r="C41" s="57" t="str">
        <f t="shared" si="0"/>
        <v>Bayhurst 2Union SSMDA</v>
      </c>
      <c r="D41" s="58">
        <v>4.25</v>
      </c>
      <c r="E41" s="87">
        <v>37622.375</v>
      </c>
      <c r="F41" s="87">
        <v>37653.375</v>
      </c>
    </row>
    <row r="42" spans="1:6" ht="12.75">
      <c r="A42" s="1" t="s">
        <v>4</v>
      </c>
      <c r="B42" s="1" t="s">
        <v>105</v>
      </c>
      <c r="C42" s="57" t="str">
        <f t="shared" si="0"/>
        <v>Bayhurst 2Union WDA</v>
      </c>
      <c r="D42" s="58">
        <v>2.72</v>
      </c>
      <c r="E42" s="87">
        <v>37622.375</v>
      </c>
      <c r="F42" s="87">
        <v>37653.375</v>
      </c>
    </row>
    <row r="43" spans="1:6" ht="12.75">
      <c r="A43" s="1" t="s">
        <v>4</v>
      </c>
      <c r="B43" s="63" t="s">
        <v>36</v>
      </c>
      <c r="C43" s="57" t="str">
        <f t="shared" si="0"/>
        <v>Bayhurst 2Centrat MDA</v>
      </c>
      <c r="D43" s="58">
        <v>1.58</v>
      </c>
      <c r="E43" s="87">
        <v>37622.375</v>
      </c>
      <c r="F43" s="87">
        <v>37653.375</v>
      </c>
    </row>
    <row r="44" spans="1:6" ht="12.75">
      <c r="A44" s="1" t="s">
        <v>4</v>
      </c>
      <c r="B44" s="1" t="s">
        <v>5</v>
      </c>
      <c r="C44" s="57" t="str">
        <f t="shared" si="0"/>
        <v>Bayhurst 2Chippawa</v>
      </c>
      <c r="D44" s="58">
        <v>5.98</v>
      </c>
      <c r="E44" s="87">
        <v>37622.375</v>
      </c>
      <c r="F44" s="87">
        <v>37653.375</v>
      </c>
    </row>
    <row r="45" spans="1:6" ht="12.75">
      <c r="A45" s="1" t="s">
        <v>4</v>
      </c>
      <c r="B45" s="1" t="s">
        <v>37</v>
      </c>
      <c r="C45" s="57" t="str">
        <f t="shared" si="0"/>
        <v>Bayhurst 2Consumers CDA</v>
      </c>
      <c r="D45" s="58">
        <v>5.39</v>
      </c>
      <c r="E45" s="87">
        <v>37622.375</v>
      </c>
      <c r="F45" s="87">
        <v>37653.375</v>
      </c>
    </row>
    <row r="46" spans="1:6" ht="12.75">
      <c r="A46" s="1" t="s">
        <v>4</v>
      </c>
      <c r="B46" s="1" t="s">
        <v>38</v>
      </c>
      <c r="C46" s="57" t="str">
        <f t="shared" si="0"/>
        <v>Bayhurst 2Consumers EDA</v>
      </c>
      <c r="D46" s="58">
        <v>5.39</v>
      </c>
      <c r="E46" s="87">
        <v>37622.375</v>
      </c>
      <c r="F46" s="87">
        <v>37653.375</v>
      </c>
    </row>
    <row r="47" spans="1:6" ht="12.75">
      <c r="A47" s="1" t="s">
        <v>4</v>
      </c>
      <c r="B47" s="1" t="s">
        <v>39</v>
      </c>
      <c r="C47" s="57" t="str">
        <f t="shared" si="0"/>
        <v>Bayhurst 2Consumers SWDA</v>
      </c>
      <c r="D47" s="58">
        <v>5.39</v>
      </c>
      <c r="E47" s="87">
        <v>37622.375</v>
      </c>
      <c r="F47" s="87">
        <v>37653.375</v>
      </c>
    </row>
    <row r="48" spans="1:6" ht="12.75">
      <c r="A48" s="1" t="s">
        <v>4</v>
      </c>
      <c r="B48" s="1" t="s">
        <v>6</v>
      </c>
      <c r="C48" s="57" t="str">
        <f t="shared" si="0"/>
        <v>Bayhurst 2Cornwall</v>
      </c>
      <c r="D48" s="58">
        <v>5.6</v>
      </c>
      <c r="E48" s="87">
        <v>37622.375</v>
      </c>
      <c r="F48" s="87">
        <v>37653.375</v>
      </c>
    </row>
    <row r="49" spans="1:6" ht="12.75">
      <c r="A49" s="1" t="s">
        <v>4</v>
      </c>
      <c r="B49" s="1" t="s">
        <v>7</v>
      </c>
      <c r="C49" s="57" t="str">
        <f t="shared" si="0"/>
        <v>Bayhurst 2East Hereford</v>
      </c>
      <c r="D49" s="58">
        <v>6.26</v>
      </c>
      <c r="E49" s="87">
        <v>37622.375</v>
      </c>
      <c r="F49" s="87">
        <v>37653.375</v>
      </c>
    </row>
    <row r="50" spans="1:6" ht="12.75">
      <c r="A50" s="1" t="s">
        <v>4</v>
      </c>
      <c r="B50" s="1" t="s">
        <v>8</v>
      </c>
      <c r="C50" s="57" t="str">
        <f t="shared" si="0"/>
        <v>Bayhurst 2Emerson 1</v>
      </c>
      <c r="D50" s="58">
        <v>1.93</v>
      </c>
      <c r="E50" s="87">
        <v>37622.375</v>
      </c>
      <c r="F50" s="87">
        <v>37653.375</v>
      </c>
    </row>
    <row r="51" spans="1:6" ht="12.75">
      <c r="A51" s="1" t="s">
        <v>4</v>
      </c>
      <c r="B51" s="1" t="s">
        <v>9</v>
      </c>
      <c r="C51" s="57" t="str">
        <f t="shared" si="0"/>
        <v>Bayhurst 2Emerson 2</v>
      </c>
      <c r="D51" s="58">
        <v>1.93</v>
      </c>
      <c r="E51" s="87">
        <v>37622.375</v>
      </c>
      <c r="F51" s="87">
        <v>37653.375</v>
      </c>
    </row>
    <row r="52" spans="1:6" ht="12.75">
      <c r="A52" s="1" t="s">
        <v>4</v>
      </c>
      <c r="B52" s="63" t="s">
        <v>40</v>
      </c>
      <c r="C52" s="57" t="str">
        <f t="shared" si="0"/>
        <v>Bayhurst 2Gladstone MDA</v>
      </c>
      <c r="D52" s="58">
        <v>1.58</v>
      </c>
      <c r="E52" s="87">
        <v>37622.375</v>
      </c>
      <c r="F52" s="87">
        <v>37653.375</v>
      </c>
    </row>
    <row r="53" spans="1:6" ht="12.75">
      <c r="A53" s="1" t="s">
        <v>4</v>
      </c>
      <c r="B53" s="1" t="s">
        <v>41</v>
      </c>
      <c r="C53" s="57" t="str">
        <f t="shared" si="0"/>
        <v>Bayhurst 2GMIT EDA</v>
      </c>
      <c r="D53" s="58">
        <v>5.39</v>
      </c>
      <c r="E53" s="87">
        <v>37622.375</v>
      </c>
      <c r="F53" s="87">
        <v>37653.375</v>
      </c>
    </row>
    <row r="54" spans="1:6" ht="12.75">
      <c r="A54" s="1" t="s">
        <v>4</v>
      </c>
      <c r="B54" s="1" t="s">
        <v>42</v>
      </c>
      <c r="C54" s="57" t="str">
        <f t="shared" si="0"/>
        <v>Bayhurst 2GMIT NDA</v>
      </c>
      <c r="D54" s="58">
        <v>4.25</v>
      </c>
      <c r="E54" s="87">
        <v>37622.375</v>
      </c>
      <c r="F54" s="87">
        <v>37653.375</v>
      </c>
    </row>
    <row r="55" spans="1:6" ht="12.75">
      <c r="A55" s="1" t="s">
        <v>4</v>
      </c>
      <c r="B55" s="1" t="s">
        <v>11</v>
      </c>
      <c r="C55" s="57" t="str">
        <f t="shared" si="0"/>
        <v>Bayhurst 2Herbert</v>
      </c>
      <c r="D55" s="58">
        <v>0.98</v>
      </c>
      <c r="E55" s="87">
        <v>37622.375</v>
      </c>
      <c r="F55" s="87">
        <v>37653.375</v>
      </c>
    </row>
    <row r="56" spans="1:6" ht="12.75">
      <c r="A56" s="59" t="s">
        <v>4</v>
      </c>
      <c r="B56" s="1" t="s">
        <v>12</v>
      </c>
      <c r="C56" s="57" t="str">
        <f t="shared" si="0"/>
        <v>Bayhurst 2Iroquois</v>
      </c>
      <c r="D56" s="58">
        <v>6.03</v>
      </c>
      <c r="E56" s="87">
        <v>37622.375</v>
      </c>
      <c r="F56" s="87">
        <v>37653.375</v>
      </c>
    </row>
    <row r="57" spans="1:6" ht="12.75">
      <c r="A57" s="1" t="s">
        <v>4</v>
      </c>
      <c r="B57" s="1" t="s">
        <v>43</v>
      </c>
      <c r="C57" s="57" t="str">
        <f t="shared" si="0"/>
        <v>Bayhurst 2KPUC EDA</v>
      </c>
      <c r="D57" s="58">
        <v>5.39</v>
      </c>
      <c r="E57" s="87">
        <v>37622.375</v>
      </c>
      <c r="F57" s="87">
        <v>37653.375</v>
      </c>
    </row>
    <row r="58" spans="1:6" ht="12.75">
      <c r="A58" s="1" t="s">
        <v>4</v>
      </c>
      <c r="B58" s="1" t="s">
        <v>15</v>
      </c>
      <c r="C58" s="57" t="str">
        <f t="shared" si="0"/>
        <v>Bayhurst 2Napierville</v>
      </c>
      <c r="D58" s="58">
        <v>5.89</v>
      </c>
      <c r="E58" s="87">
        <v>37622.375</v>
      </c>
      <c r="F58" s="87">
        <v>37653.375</v>
      </c>
    </row>
    <row r="59" spans="1:6" ht="12.75">
      <c r="A59" s="59" t="s">
        <v>4</v>
      </c>
      <c r="B59" s="1" t="s">
        <v>16</v>
      </c>
      <c r="C59" s="57" t="str">
        <f t="shared" si="0"/>
        <v>Bayhurst 2Niagara Falls</v>
      </c>
      <c r="D59" s="58">
        <v>5.44</v>
      </c>
      <c r="E59" s="87">
        <v>37622.375</v>
      </c>
      <c r="F59" s="87">
        <v>37653.375</v>
      </c>
    </row>
    <row r="60" spans="1:6" ht="12.75">
      <c r="A60" s="59" t="s">
        <v>4</v>
      </c>
      <c r="B60" s="1" t="s">
        <v>17</v>
      </c>
      <c r="C60" s="57" t="str">
        <f t="shared" si="0"/>
        <v>Bayhurst 2Philipsburg</v>
      </c>
      <c r="D60" s="58">
        <v>5.92</v>
      </c>
      <c r="E60" s="87">
        <v>37622.375</v>
      </c>
      <c r="F60" s="87">
        <v>37653.375</v>
      </c>
    </row>
    <row r="61" spans="1:6" ht="12.75">
      <c r="A61" s="59" t="s">
        <v>4</v>
      </c>
      <c r="B61" s="1" t="s">
        <v>44</v>
      </c>
      <c r="C61" s="57" t="str">
        <f t="shared" si="0"/>
        <v>Bayhurst 2Spruce</v>
      </c>
      <c r="D61" s="58">
        <v>1.79</v>
      </c>
      <c r="E61" s="87">
        <v>37622.375</v>
      </c>
      <c r="F61" s="87">
        <v>37653.375</v>
      </c>
    </row>
    <row r="62" spans="1:6" ht="12.75">
      <c r="A62" s="59" t="s">
        <v>4</v>
      </c>
      <c r="B62" s="1" t="s">
        <v>21</v>
      </c>
      <c r="C62" s="57" t="str">
        <f t="shared" si="0"/>
        <v>Bayhurst 2St. Clair</v>
      </c>
      <c r="D62" s="58">
        <v>4.69</v>
      </c>
      <c r="E62" s="87">
        <v>37622.375</v>
      </c>
      <c r="F62" s="87">
        <v>37653.375</v>
      </c>
    </row>
    <row r="63" spans="1:6" ht="12.75">
      <c r="A63" s="1" t="s">
        <v>4</v>
      </c>
      <c r="B63" s="1" t="s">
        <v>48</v>
      </c>
      <c r="C63" s="57" t="str">
        <f t="shared" si="0"/>
        <v>Bayhurst 2Transgas SSDA</v>
      </c>
      <c r="D63" s="58">
        <v>0.98</v>
      </c>
      <c r="E63" s="87">
        <v>37622.375</v>
      </c>
      <c r="F63" s="87">
        <v>37653.375</v>
      </c>
    </row>
    <row r="64" spans="1:6" ht="12.75">
      <c r="A64" s="59" t="s">
        <v>4</v>
      </c>
      <c r="B64" s="1" t="s">
        <v>45</v>
      </c>
      <c r="C64" s="57" t="str">
        <f t="shared" si="0"/>
        <v>Bayhurst 2TCPL NDA</v>
      </c>
      <c r="D64" s="58">
        <v>4.25</v>
      </c>
      <c r="E64" s="87">
        <v>37622.375</v>
      </c>
      <c r="F64" s="87">
        <v>37653.375</v>
      </c>
    </row>
    <row r="65" spans="1:6" ht="12.75">
      <c r="A65" s="1" t="s">
        <v>4</v>
      </c>
      <c r="B65" s="1" t="s">
        <v>46</v>
      </c>
      <c r="C65" s="57" t="str">
        <f t="shared" si="0"/>
        <v>Bayhurst 2TCPL WDA</v>
      </c>
      <c r="D65" s="58">
        <v>2.72</v>
      </c>
      <c r="E65" s="87">
        <v>37622.375</v>
      </c>
      <c r="F65" s="87">
        <v>37653.375</v>
      </c>
    </row>
    <row r="66" spans="1:6" ht="12.75">
      <c r="A66" s="1" t="s">
        <v>4</v>
      </c>
      <c r="B66" s="1" t="s">
        <v>47</v>
      </c>
      <c r="C66" s="57" t="str">
        <f t="shared" si="0"/>
        <v>Bayhurst 2TPLP NDA</v>
      </c>
      <c r="D66" s="58">
        <v>4.25</v>
      </c>
      <c r="E66" s="87">
        <v>37622.375</v>
      </c>
      <c r="F66" s="87">
        <v>37653.375</v>
      </c>
    </row>
    <row r="67" spans="1:6" ht="12.75">
      <c r="A67" s="1" t="s">
        <v>4</v>
      </c>
      <c r="B67" s="1" t="s">
        <v>49</v>
      </c>
      <c r="C67" s="57" t="str">
        <f aca="true" t="shared" si="1" ref="C67:C130">CONCATENATE(A67,B67)</f>
        <v>Bayhurst 2Union CDA</v>
      </c>
      <c r="D67" s="58">
        <v>5.39</v>
      </c>
      <c r="E67" s="87">
        <v>37622.375</v>
      </c>
      <c r="F67" s="87">
        <v>37653.375</v>
      </c>
    </row>
    <row r="68" spans="1:6" ht="12.75">
      <c r="A68" s="1" t="s">
        <v>4</v>
      </c>
      <c r="B68" s="1" t="s">
        <v>31</v>
      </c>
      <c r="C68" s="57" t="str">
        <f t="shared" si="1"/>
        <v>Bayhurst 2Welwyn</v>
      </c>
      <c r="D68" s="58">
        <v>0.98</v>
      </c>
      <c r="E68" s="87">
        <v>37622.375</v>
      </c>
      <c r="F68" s="87">
        <v>37653.375</v>
      </c>
    </row>
    <row r="69" spans="1:6" ht="12.75">
      <c r="A69" s="59" t="s">
        <v>4</v>
      </c>
      <c r="B69" s="1" t="s">
        <v>50</v>
      </c>
      <c r="C69" s="57" t="str">
        <f t="shared" si="1"/>
        <v>Bayhurst 2Union SWDA</v>
      </c>
      <c r="D69" s="58">
        <v>5.39</v>
      </c>
      <c r="E69" s="87">
        <v>37622.375</v>
      </c>
      <c r="F69" s="87">
        <v>37653.375</v>
      </c>
    </row>
    <row r="70" spans="1:6" ht="12.75">
      <c r="A70" s="59" t="s">
        <v>5</v>
      </c>
      <c r="B70" s="1" t="s">
        <v>36</v>
      </c>
      <c r="C70" s="57" t="str">
        <f t="shared" si="1"/>
        <v>ChippawaCentrat MDA</v>
      </c>
      <c r="D70" s="58">
        <v>3.73</v>
      </c>
      <c r="E70" s="87">
        <v>37622.375</v>
      </c>
      <c r="F70" s="87">
        <v>37653.375</v>
      </c>
    </row>
    <row r="71" spans="1:6" ht="12.75">
      <c r="A71" s="61" t="s">
        <v>5</v>
      </c>
      <c r="B71" s="1" t="s">
        <v>101</v>
      </c>
      <c r="C71" s="57" t="str">
        <f t="shared" si="1"/>
        <v>ChippawaUnion NCDA</v>
      </c>
      <c r="D71" s="58">
        <v>0.59</v>
      </c>
      <c r="E71" s="87">
        <v>37622.375</v>
      </c>
      <c r="F71" s="87">
        <v>37653.375</v>
      </c>
    </row>
    <row r="72" spans="1:6" ht="12.75">
      <c r="A72" s="61" t="s">
        <v>5</v>
      </c>
      <c r="B72" s="1" t="s">
        <v>102</v>
      </c>
      <c r="C72" s="57" t="str">
        <f t="shared" si="1"/>
        <v>ChippawaUnion EDA</v>
      </c>
      <c r="D72" s="58">
        <v>0.83</v>
      </c>
      <c r="E72" s="87">
        <v>37622.375</v>
      </c>
      <c r="F72" s="87">
        <v>37653.375</v>
      </c>
    </row>
    <row r="73" spans="1:6" ht="12.75">
      <c r="A73" s="61" t="s">
        <v>5</v>
      </c>
      <c r="B73" s="1" t="s">
        <v>103</v>
      </c>
      <c r="C73" s="57" t="str">
        <f t="shared" si="1"/>
        <v>ChippawaUnion NDA</v>
      </c>
      <c r="D73" s="58">
        <v>1.25</v>
      </c>
      <c r="E73" s="87">
        <v>37622.375</v>
      </c>
      <c r="F73" s="87">
        <v>37653.375</v>
      </c>
    </row>
    <row r="74" spans="1:6" ht="12.75">
      <c r="A74" s="61" t="s">
        <v>5</v>
      </c>
      <c r="B74" s="1" t="s">
        <v>104</v>
      </c>
      <c r="C74" s="57" t="str">
        <f t="shared" si="1"/>
        <v>ChippawaUnion SSMDA</v>
      </c>
      <c r="D74" s="58">
        <v>1.68</v>
      </c>
      <c r="E74" s="87">
        <v>37622.375</v>
      </c>
      <c r="F74" s="87">
        <v>37653.375</v>
      </c>
    </row>
    <row r="75" spans="1:6" ht="12.75">
      <c r="A75" s="61" t="s">
        <v>5</v>
      </c>
      <c r="B75" s="1" t="s">
        <v>105</v>
      </c>
      <c r="C75" s="57" t="str">
        <f t="shared" si="1"/>
        <v>ChippawaUnion WDA</v>
      </c>
      <c r="D75" s="58">
        <v>2.96</v>
      </c>
      <c r="E75" s="87">
        <v>37622.375</v>
      </c>
      <c r="F75" s="87">
        <v>37653.375</v>
      </c>
    </row>
    <row r="76" spans="1:6" ht="12.75">
      <c r="A76" s="1" t="s">
        <v>5</v>
      </c>
      <c r="B76" s="1" t="s">
        <v>37</v>
      </c>
      <c r="C76" s="57" t="str">
        <f t="shared" si="1"/>
        <v>ChippawaConsumers CDA</v>
      </c>
      <c r="D76" s="58">
        <v>0.32</v>
      </c>
      <c r="E76" s="87">
        <v>37622.375</v>
      </c>
      <c r="F76" s="87">
        <v>37653.375</v>
      </c>
    </row>
    <row r="77" spans="1:6" ht="12.75">
      <c r="A77" s="61" t="s">
        <v>5</v>
      </c>
      <c r="B77" s="1" t="s">
        <v>38</v>
      </c>
      <c r="C77" s="57" t="str">
        <f t="shared" si="1"/>
        <v>ChippawaConsumers EDA</v>
      </c>
      <c r="D77" s="58">
        <v>1.11</v>
      </c>
      <c r="E77" s="87">
        <v>37622.375</v>
      </c>
      <c r="F77" s="87">
        <v>37653.375</v>
      </c>
    </row>
    <row r="78" spans="1:6" ht="12.75">
      <c r="A78" s="61" t="s">
        <v>5</v>
      </c>
      <c r="B78" s="1" t="s">
        <v>6</v>
      </c>
      <c r="C78" s="57" t="str">
        <f t="shared" si="1"/>
        <v>ChippawaCornwall</v>
      </c>
      <c r="D78" s="58">
        <v>1.11</v>
      </c>
      <c r="E78" s="87">
        <v>37622.375</v>
      </c>
      <c r="F78" s="87">
        <v>37653.375</v>
      </c>
    </row>
    <row r="79" spans="1:6" ht="12.75">
      <c r="A79" s="1" t="s">
        <v>5</v>
      </c>
      <c r="B79" s="1" t="s">
        <v>7</v>
      </c>
      <c r="C79" s="57" t="str">
        <f t="shared" si="1"/>
        <v>ChippawaEast Hereford</v>
      </c>
      <c r="D79" s="58">
        <v>1.77</v>
      </c>
      <c r="E79" s="87">
        <v>37622.375</v>
      </c>
      <c r="F79" s="87">
        <v>37653.375</v>
      </c>
    </row>
    <row r="80" spans="1:6" ht="12.75">
      <c r="A80" s="61" t="s">
        <v>5</v>
      </c>
      <c r="B80" s="1" t="s">
        <v>41</v>
      </c>
      <c r="C80" s="57" t="str">
        <f t="shared" si="1"/>
        <v>ChippawaGMIT EDA</v>
      </c>
      <c r="D80" s="58">
        <v>1.29</v>
      </c>
      <c r="E80" s="87">
        <v>37622.375</v>
      </c>
      <c r="F80" s="87">
        <v>37653.375</v>
      </c>
    </row>
    <row r="81" spans="1:6" ht="12.75">
      <c r="A81" s="61" t="s">
        <v>5</v>
      </c>
      <c r="B81" s="1" t="s">
        <v>42</v>
      </c>
      <c r="C81" s="57" t="str">
        <f t="shared" si="1"/>
        <v>ChippawaGMIT NDA</v>
      </c>
      <c r="D81" s="58">
        <v>1.16</v>
      </c>
      <c r="E81" s="87">
        <v>37622.375</v>
      </c>
      <c r="F81" s="87">
        <v>37653.375</v>
      </c>
    </row>
    <row r="82" spans="1:6" ht="12.75">
      <c r="A82" s="61" t="s">
        <v>5</v>
      </c>
      <c r="B82" s="1" t="s">
        <v>12</v>
      </c>
      <c r="C82" s="57" t="str">
        <f t="shared" si="1"/>
        <v>ChippawaIroquois</v>
      </c>
      <c r="D82" s="58">
        <v>1.6</v>
      </c>
      <c r="E82" s="87">
        <v>37622.375</v>
      </c>
      <c r="F82" s="87">
        <v>37653.375</v>
      </c>
    </row>
    <row r="83" spans="1:6" ht="12.75">
      <c r="A83" s="61" t="s">
        <v>5</v>
      </c>
      <c r="B83" s="1" t="s">
        <v>43</v>
      </c>
      <c r="C83" s="57" t="str">
        <f t="shared" si="1"/>
        <v>ChippawaKPUC EDA</v>
      </c>
      <c r="D83" s="58">
        <v>0.81</v>
      </c>
      <c r="E83" s="87">
        <v>37622.375</v>
      </c>
      <c r="F83" s="87">
        <v>37653.375</v>
      </c>
    </row>
    <row r="84" spans="1:6" ht="12.75">
      <c r="A84" s="61" t="s">
        <v>5</v>
      </c>
      <c r="B84" s="1" t="s">
        <v>15</v>
      </c>
      <c r="C84" s="57" t="str">
        <f t="shared" si="1"/>
        <v>ChippawaNapierville</v>
      </c>
      <c r="D84" s="58">
        <v>1.4</v>
      </c>
      <c r="E84" s="87">
        <v>37622.375</v>
      </c>
      <c r="F84" s="87">
        <v>37653.375</v>
      </c>
    </row>
    <row r="85" spans="1:6" ht="12.75">
      <c r="A85" s="59" t="s">
        <v>5</v>
      </c>
      <c r="B85" s="1" t="s">
        <v>16</v>
      </c>
      <c r="C85" s="57" t="str">
        <f t="shared" si="1"/>
        <v>ChippawaNiagara Falls</v>
      </c>
      <c r="D85" s="58">
        <v>0.06666666666666668</v>
      </c>
      <c r="E85" s="87">
        <v>37622.375</v>
      </c>
      <c r="F85" s="87">
        <v>37653.375</v>
      </c>
    </row>
    <row r="86" spans="1:6" ht="12.75">
      <c r="A86" s="61" t="s">
        <v>5</v>
      </c>
      <c r="B86" s="1" t="s">
        <v>17</v>
      </c>
      <c r="C86" s="57" t="str">
        <f t="shared" si="1"/>
        <v>ChippawaPhilipsburg</v>
      </c>
      <c r="D86" s="58">
        <v>1.43</v>
      </c>
      <c r="E86" s="87">
        <v>37622.375</v>
      </c>
      <c r="F86" s="87">
        <v>37653.375</v>
      </c>
    </row>
    <row r="87" spans="1:6" ht="12.75">
      <c r="A87" s="61" t="s">
        <v>5</v>
      </c>
      <c r="B87" s="1" t="s">
        <v>44</v>
      </c>
      <c r="C87" s="57" t="str">
        <f t="shared" si="1"/>
        <v>ChippawaSpruce</v>
      </c>
      <c r="D87" s="58">
        <v>3.73</v>
      </c>
      <c r="E87" s="87">
        <v>37622.375</v>
      </c>
      <c r="F87" s="87">
        <v>37653.375</v>
      </c>
    </row>
    <row r="88" spans="1:6" ht="12.75">
      <c r="A88" s="61" t="s">
        <v>5</v>
      </c>
      <c r="B88" s="1" t="s">
        <v>45</v>
      </c>
      <c r="C88" s="57" t="str">
        <f t="shared" si="1"/>
        <v>ChippawaTCPL NDA</v>
      </c>
      <c r="D88" s="58">
        <v>1.53</v>
      </c>
      <c r="E88" s="87">
        <v>37622.375</v>
      </c>
      <c r="F88" s="87">
        <v>37653.375</v>
      </c>
    </row>
    <row r="89" spans="1:6" ht="12.75">
      <c r="A89" s="61" t="s">
        <v>5</v>
      </c>
      <c r="B89" s="1" t="s">
        <v>46</v>
      </c>
      <c r="C89" s="57" t="str">
        <f t="shared" si="1"/>
        <v>ChippawaTCPL WDA</v>
      </c>
      <c r="D89" s="58">
        <v>2.61</v>
      </c>
      <c r="E89" s="87">
        <v>37622.375</v>
      </c>
      <c r="F89" s="87">
        <v>37653.375</v>
      </c>
    </row>
    <row r="90" spans="1:6" ht="12.75">
      <c r="A90" s="61" t="s">
        <v>5</v>
      </c>
      <c r="B90" s="1" t="s">
        <v>47</v>
      </c>
      <c r="C90" s="57" t="str">
        <f t="shared" si="1"/>
        <v>ChippawaTPLP NDA</v>
      </c>
      <c r="D90" s="58">
        <v>2</v>
      </c>
      <c r="E90" s="87">
        <v>37622.375</v>
      </c>
      <c r="F90" s="87">
        <v>37653.375</v>
      </c>
    </row>
    <row r="91" spans="1:6" ht="12.75">
      <c r="A91" s="1" t="s">
        <v>5</v>
      </c>
      <c r="B91" s="1" t="s">
        <v>49</v>
      </c>
      <c r="C91" s="57" t="str">
        <f t="shared" si="1"/>
        <v>ChippawaUnion CDA</v>
      </c>
      <c r="D91" s="58">
        <v>0.24</v>
      </c>
      <c r="E91" s="87">
        <v>37622.375</v>
      </c>
      <c r="F91" s="87">
        <v>37653.375</v>
      </c>
    </row>
    <row r="92" spans="1:6" ht="12.75">
      <c r="A92" s="61" t="s">
        <v>6</v>
      </c>
      <c r="B92" s="1" t="s">
        <v>101</v>
      </c>
      <c r="C92" s="57" t="str">
        <f t="shared" si="1"/>
        <v>CornwallUnion NCDA</v>
      </c>
      <c r="D92" s="58">
        <v>1.01</v>
      </c>
      <c r="E92" s="87">
        <v>37622.375</v>
      </c>
      <c r="F92" s="87">
        <v>37653.375</v>
      </c>
    </row>
    <row r="93" spans="1:6" ht="12.75">
      <c r="A93" s="61" t="s">
        <v>6</v>
      </c>
      <c r="B93" s="1" t="s">
        <v>102</v>
      </c>
      <c r="C93" s="57" t="str">
        <f t="shared" si="1"/>
        <v>CornwallUnion EDA</v>
      </c>
      <c r="D93" s="58">
        <v>0.29</v>
      </c>
      <c r="E93" s="87">
        <v>37622.375</v>
      </c>
      <c r="F93" s="87">
        <v>37653.375</v>
      </c>
    </row>
    <row r="94" spans="1:6" ht="12.75">
      <c r="A94" s="61" t="s">
        <v>6</v>
      </c>
      <c r="B94" s="1" t="s">
        <v>104</v>
      </c>
      <c r="C94" s="57" t="str">
        <f t="shared" si="1"/>
        <v>CornwallUnion SSMDA</v>
      </c>
      <c r="D94" s="58">
        <v>2.39</v>
      </c>
      <c r="E94" s="87">
        <v>37622.375</v>
      </c>
      <c r="F94" s="87">
        <v>37653.375</v>
      </c>
    </row>
    <row r="95" spans="1:6" ht="12.75">
      <c r="A95" s="61" t="s">
        <v>6</v>
      </c>
      <c r="B95" s="1" t="s">
        <v>5</v>
      </c>
      <c r="C95" s="57" t="str">
        <f t="shared" si="1"/>
        <v>CornwallChippawa</v>
      </c>
      <c r="D95" s="58">
        <v>1.67</v>
      </c>
      <c r="E95" s="87">
        <v>37622.375</v>
      </c>
      <c r="F95" s="87">
        <v>37653.375</v>
      </c>
    </row>
    <row r="96" spans="1:6" ht="12.75">
      <c r="A96" s="61" t="s">
        <v>6</v>
      </c>
      <c r="B96" s="1" t="s">
        <v>37</v>
      </c>
      <c r="C96" s="57" t="str">
        <f t="shared" si="1"/>
        <v>CornwallConsumers CDA</v>
      </c>
      <c r="D96" s="58">
        <v>0.82</v>
      </c>
      <c r="E96" s="87">
        <v>37622.375</v>
      </c>
      <c r="F96" s="87">
        <v>37653.375</v>
      </c>
    </row>
    <row r="97" spans="1:6" ht="12.75">
      <c r="A97" s="1" t="s">
        <v>6</v>
      </c>
      <c r="B97" s="1" t="s">
        <v>38</v>
      </c>
      <c r="C97" s="57" t="str">
        <f t="shared" si="1"/>
        <v>CornwallConsumers EDA</v>
      </c>
      <c r="D97" s="58">
        <v>0.22</v>
      </c>
      <c r="E97" s="87">
        <v>37622.375</v>
      </c>
      <c r="F97" s="87">
        <v>37653.375</v>
      </c>
    </row>
    <row r="98" spans="1:6" ht="12.75">
      <c r="A98" s="61" t="s">
        <v>6</v>
      </c>
      <c r="B98" s="1" t="s">
        <v>39</v>
      </c>
      <c r="C98" s="57" t="str">
        <f t="shared" si="1"/>
        <v>CornwallConsumers SWDA</v>
      </c>
      <c r="D98" s="58">
        <v>1.28</v>
      </c>
      <c r="E98" s="87">
        <v>37622.375</v>
      </c>
      <c r="F98" s="87">
        <v>37653.375</v>
      </c>
    </row>
    <row r="99" spans="1:6" ht="12.75">
      <c r="A99" s="61" t="s">
        <v>6</v>
      </c>
      <c r="B99" s="1" t="s">
        <v>7</v>
      </c>
      <c r="C99" s="57" t="str">
        <f t="shared" si="1"/>
        <v>CornwallEast Hereford</v>
      </c>
      <c r="D99" s="58">
        <v>0.67</v>
      </c>
      <c r="E99" s="87">
        <v>37622.375</v>
      </c>
      <c r="F99" s="87">
        <v>37653.375</v>
      </c>
    </row>
    <row r="100" spans="1:6" ht="12.75">
      <c r="A100" s="61" t="s">
        <v>6</v>
      </c>
      <c r="B100" s="1" t="s">
        <v>8</v>
      </c>
      <c r="C100" s="57" t="str">
        <f t="shared" si="1"/>
        <v>CornwallEmerson 1</v>
      </c>
      <c r="D100" s="58">
        <v>4.11</v>
      </c>
      <c r="E100" s="87">
        <v>37622.375</v>
      </c>
      <c r="F100" s="87">
        <v>37653.375</v>
      </c>
    </row>
    <row r="101" spans="1:6" ht="12.75">
      <c r="A101" s="61" t="s">
        <v>6</v>
      </c>
      <c r="B101" s="1" t="s">
        <v>9</v>
      </c>
      <c r="C101" s="57" t="str">
        <f t="shared" si="1"/>
        <v>CornwallEmerson 2</v>
      </c>
      <c r="D101" s="58">
        <v>4.11</v>
      </c>
      <c r="E101" s="87">
        <v>37622.375</v>
      </c>
      <c r="F101" s="87">
        <v>37653.375</v>
      </c>
    </row>
    <row r="102" spans="1:6" ht="12.75">
      <c r="A102" s="61" t="s">
        <v>6</v>
      </c>
      <c r="B102" s="1" t="s">
        <v>41</v>
      </c>
      <c r="C102" s="57" t="str">
        <f t="shared" si="1"/>
        <v>CornwallGMIT EDA</v>
      </c>
      <c r="D102" s="58">
        <v>0.32</v>
      </c>
      <c r="E102" s="87">
        <v>37622.375</v>
      </c>
      <c r="F102" s="87">
        <v>37653.375</v>
      </c>
    </row>
    <row r="103" spans="1:6" ht="12.75">
      <c r="A103" s="61" t="s">
        <v>6</v>
      </c>
      <c r="B103" s="1" t="s">
        <v>42</v>
      </c>
      <c r="C103" s="57" t="str">
        <f t="shared" si="1"/>
        <v>CornwallGMIT NDA</v>
      </c>
      <c r="D103" s="58">
        <v>1.09</v>
      </c>
      <c r="E103" s="87">
        <v>37622.375</v>
      </c>
      <c r="F103" s="87">
        <v>37653.375</v>
      </c>
    </row>
    <row r="104" spans="1:6" ht="12.75">
      <c r="A104" s="61" t="s">
        <v>6</v>
      </c>
      <c r="B104" s="1" t="s">
        <v>12</v>
      </c>
      <c r="C104" s="57" t="str">
        <f t="shared" si="1"/>
        <v>CornwallIroquois</v>
      </c>
      <c r="D104" s="58">
        <v>0.66</v>
      </c>
      <c r="E104" s="87">
        <v>37622.375</v>
      </c>
      <c r="F104" s="87">
        <v>37653.375</v>
      </c>
    </row>
    <row r="105" spans="1:6" ht="12.75">
      <c r="A105" s="61" t="s">
        <v>6</v>
      </c>
      <c r="B105" s="1" t="s">
        <v>43</v>
      </c>
      <c r="C105" s="57" t="str">
        <f t="shared" si="1"/>
        <v>CornwallKPUC EDA</v>
      </c>
      <c r="D105" s="58">
        <v>0.31</v>
      </c>
      <c r="E105" s="87">
        <v>37622.375</v>
      </c>
      <c r="F105" s="87">
        <v>37653.375</v>
      </c>
    </row>
    <row r="106" spans="1:6" ht="12.75">
      <c r="A106" s="61" t="s">
        <v>6</v>
      </c>
      <c r="B106" s="1" t="s">
        <v>15</v>
      </c>
      <c r="C106" s="57" t="str">
        <f t="shared" si="1"/>
        <v>CornwallNapierville</v>
      </c>
      <c r="D106" s="58">
        <v>0.3</v>
      </c>
      <c r="E106" s="87">
        <v>37622.375</v>
      </c>
      <c r="F106" s="87">
        <v>37653.375</v>
      </c>
    </row>
    <row r="107" spans="1:6" ht="12.75">
      <c r="A107" s="61" t="s">
        <v>6</v>
      </c>
      <c r="B107" s="1" t="s">
        <v>16</v>
      </c>
      <c r="C107" s="57" t="str">
        <f t="shared" si="1"/>
        <v>CornwallNiagara Falls</v>
      </c>
      <c r="D107" s="58">
        <v>1.14</v>
      </c>
      <c r="E107" s="87">
        <v>37622.375</v>
      </c>
      <c r="F107" s="87">
        <v>37653.375</v>
      </c>
    </row>
    <row r="108" spans="1:6" ht="12.75">
      <c r="A108" s="61" t="s">
        <v>6</v>
      </c>
      <c r="B108" s="1" t="s">
        <v>17</v>
      </c>
      <c r="C108" s="57" t="str">
        <f t="shared" si="1"/>
        <v>CornwallPhilipsburg</v>
      </c>
      <c r="D108" s="58">
        <v>0.33</v>
      </c>
      <c r="E108" s="87">
        <v>37622.375</v>
      </c>
      <c r="F108" s="87">
        <v>37653.375</v>
      </c>
    </row>
    <row r="109" spans="1:6" ht="12.75">
      <c r="A109" s="61" t="s">
        <v>6</v>
      </c>
      <c r="B109" s="1" t="s">
        <v>21</v>
      </c>
      <c r="C109" s="57" t="str">
        <f t="shared" si="1"/>
        <v>CornwallSt. Clair</v>
      </c>
      <c r="D109" s="58">
        <v>1.32</v>
      </c>
      <c r="E109" s="87">
        <v>37622.375</v>
      </c>
      <c r="F109" s="87">
        <v>37653.375</v>
      </c>
    </row>
    <row r="110" spans="1:6" ht="12.75">
      <c r="A110" s="61" t="s">
        <v>6</v>
      </c>
      <c r="B110" s="1" t="s">
        <v>49</v>
      </c>
      <c r="C110" s="57" t="str">
        <f t="shared" si="1"/>
        <v>CornwallUnion CDA</v>
      </c>
      <c r="D110" s="58">
        <v>0.87</v>
      </c>
      <c r="E110" s="87">
        <v>37622.375</v>
      </c>
      <c r="F110" s="87">
        <v>37653.375</v>
      </c>
    </row>
    <row r="111" spans="1:6" ht="12.75">
      <c r="A111" s="61" t="s">
        <v>6</v>
      </c>
      <c r="B111" s="1" t="s">
        <v>50</v>
      </c>
      <c r="C111" s="57" t="str">
        <f t="shared" si="1"/>
        <v>CornwallUnion SWDA</v>
      </c>
      <c r="D111" s="58">
        <v>1.3</v>
      </c>
      <c r="E111" s="87">
        <v>37622.375</v>
      </c>
      <c r="F111" s="87">
        <v>37653.375</v>
      </c>
    </row>
    <row r="112" spans="1:6" ht="12.75">
      <c r="A112" s="1" t="s">
        <v>7</v>
      </c>
      <c r="B112" s="1" t="s">
        <v>101</v>
      </c>
      <c r="C112" s="57" t="str">
        <f t="shared" si="1"/>
        <v>East HerefordUnion NCDA</v>
      </c>
      <c r="D112" s="58">
        <v>1.67</v>
      </c>
      <c r="E112" s="87">
        <v>37622.375</v>
      </c>
      <c r="F112" s="87">
        <v>37653.375</v>
      </c>
    </row>
    <row r="113" spans="1:6" ht="12.75">
      <c r="A113" s="1" t="s">
        <v>7</v>
      </c>
      <c r="B113" s="1" t="s">
        <v>102</v>
      </c>
      <c r="C113" s="57" t="str">
        <f t="shared" si="1"/>
        <v>East HerefordUnion EDA</v>
      </c>
      <c r="D113" s="58">
        <v>0.94</v>
      </c>
      <c r="E113" s="87">
        <v>37622.375</v>
      </c>
      <c r="F113" s="87">
        <v>37653.375</v>
      </c>
    </row>
    <row r="114" spans="1:6" ht="12.75">
      <c r="A114" s="1" t="s">
        <v>7</v>
      </c>
      <c r="B114" s="1" t="s">
        <v>104</v>
      </c>
      <c r="C114" s="57" t="str">
        <f t="shared" si="1"/>
        <v>East HerefordUnion SSMDA</v>
      </c>
      <c r="D114" s="58">
        <v>3.04</v>
      </c>
      <c r="E114" s="87">
        <v>37622.375</v>
      </c>
      <c r="F114" s="87">
        <v>37653.375</v>
      </c>
    </row>
    <row r="115" spans="1:6" ht="12.75">
      <c r="A115" s="1" t="s">
        <v>7</v>
      </c>
      <c r="B115" s="1" t="s">
        <v>5</v>
      </c>
      <c r="C115" s="57" t="str">
        <f t="shared" si="1"/>
        <v>East HerefordChippawa</v>
      </c>
      <c r="D115" s="58">
        <v>2.3</v>
      </c>
      <c r="E115" s="87">
        <v>37622.375</v>
      </c>
      <c r="F115" s="87">
        <v>37653.375</v>
      </c>
    </row>
    <row r="116" spans="1:6" ht="12.75">
      <c r="A116" s="1" t="s">
        <v>7</v>
      </c>
      <c r="B116" s="1" t="s">
        <v>37</v>
      </c>
      <c r="C116" s="57" t="str">
        <f t="shared" si="1"/>
        <v>East HerefordConsumers CDA</v>
      </c>
      <c r="D116" s="58">
        <v>1.48</v>
      </c>
      <c r="E116" s="87">
        <v>37622.375</v>
      </c>
      <c r="F116" s="87">
        <v>37653.375</v>
      </c>
    </row>
    <row r="117" spans="1:6" ht="12.75">
      <c r="A117" s="1" t="s">
        <v>7</v>
      </c>
      <c r="B117" s="1" t="s">
        <v>38</v>
      </c>
      <c r="C117" s="57" t="str">
        <f t="shared" si="1"/>
        <v>East HerefordConsumers EDA</v>
      </c>
      <c r="D117" s="58">
        <v>0.87</v>
      </c>
      <c r="E117" s="87">
        <v>37622.375</v>
      </c>
      <c r="F117" s="87">
        <v>37653.375</v>
      </c>
    </row>
    <row r="118" spans="1:6" ht="12.75">
      <c r="A118" s="1" t="s">
        <v>7</v>
      </c>
      <c r="B118" s="1" t="s">
        <v>39</v>
      </c>
      <c r="C118" s="57" t="str">
        <f t="shared" si="1"/>
        <v>East HerefordConsumers SWDA</v>
      </c>
      <c r="D118" s="58">
        <v>1.93</v>
      </c>
      <c r="E118" s="87">
        <v>37622.375</v>
      </c>
      <c r="F118" s="87">
        <v>37653.375</v>
      </c>
    </row>
    <row r="119" spans="1:6" ht="12.75">
      <c r="A119" s="1" t="s">
        <v>7</v>
      </c>
      <c r="B119" s="1" t="s">
        <v>8</v>
      </c>
      <c r="C119" s="57" t="str">
        <f t="shared" si="1"/>
        <v>East HerefordEmerson 1</v>
      </c>
      <c r="D119" s="58">
        <v>4.76</v>
      </c>
      <c r="E119" s="87">
        <v>37622.375</v>
      </c>
      <c r="F119" s="87">
        <v>37653.375</v>
      </c>
    </row>
    <row r="120" spans="1:6" ht="12.75">
      <c r="A120" s="1" t="s">
        <v>7</v>
      </c>
      <c r="B120" s="1" t="s">
        <v>9</v>
      </c>
      <c r="C120" s="57" t="str">
        <f t="shared" si="1"/>
        <v>East HerefordEmerson 2</v>
      </c>
      <c r="D120" s="58">
        <v>4.76</v>
      </c>
      <c r="E120" s="87">
        <v>37622.375</v>
      </c>
      <c r="F120" s="87">
        <v>37653.375</v>
      </c>
    </row>
    <row r="121" spans="1:6" ht="12.75">
      <c r="A121" s="1" t="s">
        <v>7</v>
      </c>
      <c r="B121" s="1" t="s">
        <v>41</v>
      </c>
      <c r="C121" s="57" t="str">
        <f t="shared" si="1"/>
        <v>East HerefordGMIT EDA</v>
      </c>
      <c r="D121" s="58">
        <v>0.55</v>
      </c>
      <c r="E121" s="87">
        <v>37622.375</v>
      </c>
      <c r="F121" s="87">
        <v>37653.375</v>
      </c>
    </row>
    <row r="122" spans="1:6" ht="12.75">
      <c r="A122" s="1" t="s">
        <v>7</v>
      </c>
      <c r="B122" s="1" t="s">
        <v>42</v>
      </c>
      <c r="C122" s="57" t="str">
        <f t="shared" si="1"/>
        <v>East HerefordGMIT NDA</v>
      </c>
      <c r="D122" s="58">
        <v>1.75</v>
      </c>
      <c r="E122" s="87">
        <v>37622.375</v>
      </c>
      <c r="F122" s="87">
        <v>37653.375</v>
      </c>
    </row>
    <row r="123" spans="1:6" ht="12.75">
      <c r="A123" s="59" t="s">
        <v>7</v>
      </c>
      <c r="B123" s="1" t="s">
        <v>12</v>
      </c>
      <c r="C123" s="57" t="str">
        <f t="shared" si="1"/>
        <v>East HerefordIroquois</v>
      </c>
      <c r="D123" s="58">
        <v>1.31</v>
      </c>
      <c r="E123" s="87">
        <v>37622.375</v>
      </c>
      <c r="F123" s="87">
        <v>37653.375</v>
      </c>
    </row>
    <row r="124" spans="1:6" ht="12.75">
      <c r="A124" s="59" t="s">
        <v>7</v>
      </c>
      <c r="B124" s="1" t="s">
        <v>43</v>
      </c>
      <c r="C124" s="57" t="str">
        <f t="shared" si="1"/>
        <v>East HerefordKPUC EDA</v>
      </c>
      <c r="D124" s="58">
        <v>0.96</v>
      </c>
      <c r="E124" s="87">
        <v>37622.375</v>
      </c>
      <c r="F124" s="87">
        <v>37653.375</v>
      </c>
    </row>
    <row r="125" spans="1:6" ht="12.75">
      <c r="A125" s="1" t="s">
        <v>7</v>
      </c>
      <c r="B125" s="1" t="s">
        <v>15</v>
      </c>
      <c r="C125" s="57" t="str">
        <f t="shared" si="1"/>
        <v>East HerefordNapierville</v>
      </c>
      <c r="D125" s="58">
        <v>0.72</v>
      </c>
      <c r="E125" s="87">
        <v>37622.375</v>
      </c>
      <c r="F125" s="87">
        <v>37653.375</v>
      </c>
    </row>
    <row r="126" spans="1:6" ht="12.75">
      <c r="A126" s="59" t="s">
        <v>7</v>
      </c>
      <c r="B126" s="1" t="s">
        <v>16</v>
      </c>
      <c r="C126" s="57" t="str">
        <f t="shared" si="1"/>
        <v>East HerefordNiagara Falls</v>
      </c>
      <c r="D126" s="58">
        <v>1.76</v>
      </c>
      <c r="E126" s="87">
        <v>37622.375</v>
      </c>
      <c r="F126" s="87">
        <v>37653.375</v>
      </c>
    </row>
    <row r="127" spans="1:6" ht="12.75">
      <c r="A127" s="59" t="s">
        <v>7</v>
      </c>
      <c r="B127" s="1" t="s">
        <v>17</v>
      </c>
      <c r="C127" s="57" t="str">
        <f t="shared" si="1"/>
        <v>East HerefordPhilipsburg</v>
      </c>
      <c r="D127" s="58">
        <v>0.75</v>
      </c>
      <c r="E127" s="87">
        <v>37622.375</v>
      </c>
      <c r="F127" s="87">
        <v>37653.375</v>
      </c>
    </row>
    <row r="128" spans="1:6" ht="12.75">
      <c r="A128" s="59" t="s">
        <v>7</v>
      </c>
      <c r="B128" s="1" t="s">
        <v>21</v>
      </c>
      <c r="C128" s="57" t="str">
        <f t="shared" si="1"/>
        <v>East HerefordSt. Clair</v>
      </c>
      <c r="D128" s="58">
        <v>1.98</v>
      </c>
      <c r="E128" s="87">
        <v>37622.375</v>
      </c>
      <c r="F128" s="87">
        <v>37653.375</v>
      </c>
    </row>
    <row r="129" spans="1:6" ht="12.75">
      <c r="A129" s="1" t="s">
        <v>7</v>
      </c>
      <c r="B129" s="1" t="s">
        <v>49</v>
      </c>
      <c r="C129" s="57" t="str">
        <f t="shared" si="1"/>
        <v>East HerefordUnion CDA</v>
      </c>
      <c r="D129" s="58">
        <v>1.54</v>
      </c>
      <c r="E129" s="87">
        <v>37622.375</v>
      </c>
      <c r="F129" s="87">
        <v>37653.375</v>
      </c>
    </row>
    <row r="130" spans="1:6" ht="12.75">
      <c r="A130" s="59" t="s">
        <v>7</v>
      </c>
      <c r="B130" s="1" t="s">
        <v>50</v>
      </c>
      <c r="C130" s="57" t="str">
        <f t="shared" si="1"/>
        <v>East HerefordUnion SWDA</v>
      </c>
      <c r="D130" s="58">
        <v>1.96</v>
      </c>
      <c r="E130" s="87">
        <v>37622.375</v>
      </c>
      <c r="F130" s="87">
        <v>37653.375</v>
      </c>
    </row>
    <row r="131" spans="1:6" ht="12.75">
      <c r="A131" s="59" t="s">
        <v>8</v>
      </c>
      <c r="B131" s="1" t="s">
        <v>36</v>
      </c>
      <c r="C131" s="57" t="str">
        <f aca="true" t="shared" si="2" ref="C131:C194">CONCATENATE(A131,B131)</f>
        <v>Emerson 1Centrat MDA</v>
      </c>
      <c r="D131" s="58">
        <v>0.27</v>
      </c>
      <c r="E131" s="87">
        <v>37622.375</v>
      </c>
      <c r="F131" s="87">
        <v>37653.375</v>
      </c>
    </row>
    <row r="132" spans="1:6" ht="12.75">
      <c r="A132" s="1" t="s">
        <v>8</v>
      </c>
      <c r="B132" s="1" t="s">
        <v>101</v>
      </c>
      <c r="C132" s="57" t="str">
        <f t="shared" si="2"/>
        <v>Emerson 1Union NCDA</v>
      </c>
      <c r="D132" s="58">
        <v>3.47</v>
      </c>
      <c r="E132" s="87">
        <v>37622.375</v>
      </c>
      <c r="F132" s="87">
        <v>37653.375</v>
      </c>
    </row>
    <row r="133" spans="1:6" ht="12.75">
      <c r="A133" s="1" t="s">
        <v>8</v>
      </c>
      <c r="B133" s="1" t="s">
        <v>102</v>
      </c>
      <c r="C133" s="57" t="str">
        <f t="shared" si="2"/>
        <v>Emerson 1Union EDA</v>
      </c>
      <c r="D133" s="58">
        <v>3.87</v>
      </c>
      <c r="E133" s="87">
        <v>37622.375</v>
      </c>
      <c r="F133" s="87">
        <v>37653.375</v>
      </c>
    </row>
    <row r="134" spans="1:6" ht="12.75">
      <c r="A134" s="1" t="s">
        <v>8</v>
      </c>
      <c r="B134" s="1" t="s">
        <v>103</v>
      </c>
      <c r="C134" s="57" t="str">
        <f t="shared" si="2"/>
        <v>Emerson 1Union NDA</v>
      </c>
      <c r="D134" s="58">
        <v>2.82</v>
      </c>
      <c r="E134" s="87">
        <v>37622.375</v>
      </c>
      <c r="F134" s="87">
        <v>37653.375</v>
      </c>
    </row>
    <row r="135" spans="1:6" ht="12.75">
      <c r="A135" s="1" t="s">
        <v>8</v>
      </c>
      <c r="B135" s="1" t="s">
        <v>104</v>
      </c>
      <c r="C135" s="57" t="str">
        <f t="shared" si="2"/>
        <v>Emerson 1Union SSMDA</v>
      </c>
      <c r="D135" s="58">
        <v>2.1</v>
      </c>
      <c r="E135" s="87">
        <v>37622.375</v>
      </c>
      <c r="F135" s="87">
        <v>37653.375</v>
      </c>
    </row>
    <row r="136" spans="1:6" ht="12.75">
      <c r="A136" s="1" t="s">
        <v>8</v>
      </c>
      <c r="B136" s="1" t="s">
        <v>105</v>
      </c>
      <c r="C136" s="57" t="str">
        <f t="shared" si="2"/>
        <v>Emerson 1Union WDA</v>
      </c>
      <c r="D136" s="58">
        <v>1.19</v>
      </c>
      <c r="E136" s="87">
        <v>37622.375</v>
      </c>
      <c r="F136" s="87">
        <v>37653.375</v>
      </c>
    </row>
    <row r="137" spans="1:6" ht="12.75">
      <c r="A137" s="1" t="s">
        <v>8</v>
      </c>
      <c r="B137" s="1" t="s">
        <v>5</v>
      </c>
      <c r="C137" s="57" t="str">
        <f t="shared" si="2"/>
        <v>Emerson 1Chippawa</v>
      </c>
      <c r="D137" s="58">
        <v>4</v>
      </c>
      <c r="E137" s="87">
        <v>37622.375</v>
      </c>
      <c r="F137" s="87">
        <v>37653.375</v>
      </c>
    </row>
    <row r="138" spans="1:6" ht="12.75">
      <c r="A138" s="1" t="s">
        <v>8</v>
      </c>
      <c r="B138" s="1" t="s">
        <v>37</v>
      </c>
      <c r="C138" s="57" t="str">
        <f t="shared" si="2"/>
        <v>Emerson 1Consumers CDA</v>
      </c>
      <c r="D138" s="58">
        <v>3.46</v>
      </c>
      <c r="E138" s="87">
        <v>37622.375</v>
      </c>
      <c r="F138" s="87">
        <v>37653.375</v>
      </c>
    </row>
    <row r="139" spans="1:6" ht="12.75">
      <c r="A139" s="1" t="s">
        <v>8</v>
      </c>
      <c r="B139" s="1" t="s">
        <v>38</v>
      </c>
      <c r="C139" s="57" t="str">
        <f t="shared" si="2"/>
        <v>Emerson 1Consumers EDA</v>
      </c>
      <c r="D139" s="58">
        <v>3.89</v>
      </c>
      <c r="E139" s="87">
        <v>37622.375</v>
      </c>
      <c r="F139" s="87">
        <v>37653.375</v>
      </c>
    </row>
    <row r="140" spans="1:6" ht="12.75">
      <c r="A140" s="1" t="s">
        <v>8</v>
      </c>
      <c r="B140" s="1" t="s">
        <v>39</v>
      </c>
      <c r="C140" s="57" t="str">
        <f t="shared" si="2"/>
        <v>Emerson 1Consumers SWDA</v>
      </c>
      <c r="D140" s="58">
        <v>2.92</v>
      </c>
      <c r="E140" s="87">
        <v>37622.375</v>
      </c>
      <c r="F140" s="87">
        <v>37653.375</v>
      </c>
    </row>
    <row r="141" spans="1:6" ht="12.75">
      <c r="A141" s="1" t="s">
        <v>8</v>
      </c>
      <c r="B141" s="1" t="s">
        <v>6</v>
      </c>
      <c r="C141" s="57" t="str">
        <f t="shared" si="2"/>
        <v>Emerson 1Cornwall</v>
      </c>
      <c r="D141" s="58">
        <v>4</v>
      </c>
      <c r="E141" s="87">
        <v>37622.375</v>
      </c>
      <c r="F141" s="87">
        <v>37653.375</v>
      </c>
    </row>
    <row r="142" spans="1:6" ht="12.75">
      <c r="A142" s="1" t="s">
        <v>8</v>
      </c>
      <c r="B142" s="1" t="s">
        <v>7</v>
      </c>
      <c r="C142" s="57" t="str">
        <f t="shared" si="2"/>
        <v>Emerson 1East Hereford</v>
      </c>
      <c r="D142" s="58">
        <v>4.65</v>
      </c>
      <c r="E142" s="87">
        <v>37622.375</v>
      </c>
      <c r="F142" s="87">
        <v>37653.375</v>
      </c>
    </row>
    <row r="143" spans="1:6" ht="12.75">
      <c r="A143" s="63" t="s">
        <v>8</v>
      </c>
      <c r="B143" s="63" t="s">
        <v>9</v>
      </c>
      <c r="C143" s="57" t="str">
        <f t="shared" si="2"/>
        <v>Emerson 1Emerson 2</v>
      </c>
      <c r="D143" s="58">
        <v>0.11</v>
      </c>
      <c r="E143" s="87">
        <v>37622.375</v>
      </c>
      <c r="F143" s="87">
        <v>37653.375</v>
      </c>
    </row>
    <row r="144" spans="1:6" ht="12.75">
      <c r="A144" s="1" t="s">
        <v>8</v>
      </c>
      <c r="B144" s="1" t="s">
        <v>41</v>
      </c>
      <c r="C144" s="57" t="str">
        <f t="shared" si="2"/>
        <v>Emerson 1GMIT EDA</v>
      </c>
      <c r="D144" s="58">
        <v>4.31</v>
      </c>
      <c r="E144" s="87">
        <v>37622.375</v>
      </c>
      <c r="F144" s="87">
        <v>37653.375</v>
      </c>
    </row>
    <row r="145" spans="1:6" ht="12.75">
      <c r="A145" s="1" t="s">
        <v>8</v>
      </c>
      <c r="B145" s="1" t="s">
        <v>42</v>
      </c>
      <c r="C145" s="57" t="str">
        <f t="shared" si="2"/>
        <v>Emerson 1GMIT NDA</v>
      </c>
      <c r="D145" s="58">
        <v>2.96</v>
      </c>
      <c r="E145" s="87">
        <v>37622.375</v>
      </c>
      <c r="F145" s="87">
        <v>37653.375</v>
      </c>
    </row>
    <row r="146" spans="1:6" ht="12.75">
      <c r="A146" s="59" t="s">
        <v>8</v>
      </c>
      <c r="B146" s="1" t="s">
        <v>12</v>
      </c>
      <c r="C146" s="57" t="str">
        <f t="shared" si="2"/>
        <v>Emerson 1Iroquois</v>
      </c>
      <c r="D146" s="58">
        <v>4.5</v>
      </c>
      <c r="E146" s="87">
        <v>37622.375</v>
      </c>
      <c r="F146" s="87">
        <v>37653.375</v>
      </c>
    </row>
    <row r="147" spans="1:6" ht="12.75">
      <c r="A147" s="59" t="s">
        <v>8</v>
      </c>
      <c r="B147" s="1" t="s">
        <v>43</v>
      </c>
      <c r="C147" s="57" t="str">
        <f t="shared" si="2"/>
        <v>Emerson 1KPUC EDA</v>
      </c>
      <c r="D147" s="58">
        <v>3.89</v>
      </c>
      <c r="E147" s="87">
        <v>37622.375</v>
      </c>
      <c r="F147" s="87">
        <v>37653.375</v>
      </c>
    </row>
    <row r="148" spans="1:6" ht="12.75">
      <c r="A148" s="1" t="s">
        <v>8</v>
      </c>
      <c r="B148" s="1" t="s">
        <v>15</v>
      </c>
      <c r="C148" s="57" t="str">
        <f t="shared" si="2"/>
        <v>Emerson 1Napierville</v>
      </c>
      <c r="D148" s="58">
        <v>4.28</v>
      </c>
      <c r="E148" s="87">
        <v>37622.375</v>
      </c>
      <c r="F148" s="87">
        <v>37653.375</v>
      </c>
    </row>
    <row r="149" spans="1:6" ht="12.75">
      <c r="A149" s="59" t="s">
        <v>8</v>
      </c>
      <c r="B149" s="1" t="s">
        <v>16</v>
      </c>
      <c r="C149" s="57" t="str">
        <f t="shared" si="2"/>
        <v>Emerson 1Niagara Falls</v>
      </c>
      <c r="D149" s="58">
        <v>3.47</v>
      </c>
      <c r="E149" s="87">
        <v>37622.375</v>
      </c>
      <c r="F149" s="87">
        <v>37653.375</v>
      </c>
    </row>
    <row r="150" spans="1:6" ht="12.75">
      <c r="A150" s="59" t="s">
        <v>8</v>
      </c>
      <c r="B150" s="1" t="s">
        <v>17</v>
      </c>
      <c r="C150" s="57" t="str">
        <f t="shared" si="2"/>
        <v>Emerson 1Philipsburg</v>
      </c>
      <c r="D150" s="58">
        <v>4.32</v>
      </c>
      <c r="E150" s="87">
        <v>37622.375</v>
      </c>
      <c r="F150" s="87">
        <v>37653.375</v>
      </c>
    </row>
    <row r="151" spans="1:6" ht="12.75">
      <c r="A151" s="59" t="s">
        <v>8</v>
      </c>
      <c r="B151" s="1" t="s">
        <v>44</v>
      </c>
      <c r="C151" s="57" t="str">
        <f t="shared" si="2"/>
        <v>Emerson 1Spruce</v>
      </c>
      <c r="D151" s="58">
        <v>0.27</v>
      </c>
      <c r="E151" s="87">
        <v>37622.375</v>
      </c>
      <c r="F151" s="87">
        <v>37653.375</v>
      </c>
    </row>
    <row r="152" spans="1:6" ht="12.75">
      <c r="A152" s="59" t="s">
        <v>8</v>
      </c>
      <c r="B152" s="1" t="s">
        <v>45</v>
      </c>
      <c r="C152" s="57" t="str">
        <f t="shared" si="2"/>
        <v>Emerson 1TCPL NDA</v>
      </c>
      <c r="D152" s="58">
        <v>2.54</v>
      </c>
      <c r="E152" s="87">
        <v>37622.375</v>
      </c>
      <c r="F152" s="87">
        <v>37653.375</v>
      </c>
    </row>
    <row r="153" spans="1:6" ht="12.75">
      <c r="A153" s="1" t="s">
        <v>8</v>
      </c>
      <c r="B153" s="1" t="s">
        <v>46</v>
      </c>
      <c r="C153" s="57" t="str">
        <f t="shared" si="2"/>
        <v>Emerson 1TCPL WDA</v>
      </c>
      <c r="D153" s="58">
        <v>1.46</v>
      </c>
      <c r="E153" s="87">
        <v>37622.375</v>
      </c>
      <c r="F153" s="87">
        <v>37653.375</v>
      </c>
    </row>
    <row r="154" spans="1:6" ht="12.75">
      <c r="A154" s="1" t="s">
        <v>8</v>
      </c>
      <c r="B154" s="1" t="s">
        <v>47</v>
      </c>
      <c r="C154" s="57" t="str">
        <f t="shared" si="2"/>
        <v>Emerson 1TPLP NDA</v>
      </c>
      <c r="D154" s="58">
        <v>2.07</v>
      </c>
      <c r="E154" s="87">
        <v>37622.375</v>
      </c>
      <c r="F154" s="87">
        <v>37653.375</v>
      </c>
    </row>
    <row r="155" spans="1:6" ht="12.75">
      <c r="A155" s="1" t="s">
        <v>8</v>
      </c>
      <c r="B155" s="1" t="s">
        <v>49</v>
      </c>
      <c r="C155" s="57" t="str">
        <f t="shared" si="2"/>
        <v>Emerson 1Union CDA</v>
      </c>
      <c r="D155" s="58">
        <v>3.33</v>
      </c>
      <c r="E155" s="87">
        <v>37622.375</v>
      </c>
      <c r="F155" s="87">
        <v>37653.375</v>
      </c>
    </row>
    <row r="156" spans="1:6" ht="12.75">
      <c r="A156" s="59" t="s">
        <v>8</v>
      </c>
      <c r="B156" s="1" t="s">
        <v>50</v>
      </c>
      <c r="C156" s="57" t="str">
        <f t="shared" si="2"/>
        <v>Emerson 1Union SWDA</v>
      </c>
      <c r="D156" s="58">
        <v>2.89</v>
      </c>
      <c r="E156" s="87">
        <v>37622.375</v>
      </c>
      <c r="F156" s="87">
        <v>37653.375</v>
      </c>
    </row>
    <row r="157" spans="1:6" ht="12.75">
      <c r="A157" s="59" t="s">
        <v>9</v>
      </c>
      <c r="B157" s="1" t="s">
        <v>36</v>
      </c>
      <c r="C157" s="57" t="str">
        <f t="shared" si="2"/>
        <v>Emerson 2Centrat MDA</v>
      </c>
      <c r="D157" s="58">
        <v>0.27</v>
      </c>
      <c r="E157" s="87">
        <v>37622.375</v>
      </c>
      <c r="F157" s="87">
        <v>37653.375</v>
      </c>
    </row>
    <row r="158" spans="1:6" ht="12.75">
      <c r="A158" s="1" t="s">
        <v>9</v>
      </c>
      <c r="B158" s="1" t="s">
        <v>101</v>
      </c>
      <c r="C158" s="57" t="str">
        <f t="shared" si="2"/>
        <v>Emerson 2Union NCDA</v>
      </c>
      <c r="D158" s="58">
        <v>3.47</v>
      </c>
      <c r="E158" s="87">
        <v>37622.375</v>
      </c>
      <c r="F158" s="87">
        <v>37653.375</v>
      </c>
    </row>
    <row r="159" spans="1:6" ht="12.75">
      <c r="A159" s="1" t="s">
        <v>9</v>
      </c>
      <c r="B159" s="1" t="s">
        <v>102</v>
      </c>
      <c r="C159" s="57" t="str">
        <f t="shared" si="2"/>
        <v>Emerson 2Union EDA</v>
      </c>
      <c r="D159" s="58">
        <v>3.87</v>
      </c>
      <c r="E159" s="87">
        <v>37622.375</v>
      </c>
      <c r="F159" s="87">
        <v>37653.375</v>
      </c>
    </row>
    <row r="160" spans="1:6" ht="12.75">
      <c r="A160" s="1" t="s">
        <v>9</v>
      </c>
      <c r="B160" s="1" t="s">
        <v>103</v>
      </c>
      <c r="C160" s="57" t="str">
        <f t="shared" si="2"/>
        <v>Emerson 2Union NDA</v>
      </c>
      <c r="D160" s="58">
        <v>2.82</v>
      </c>
      <c r="E160" s="87">
        <v>37622.375</v>
      </c>
      <c r="F160" s="87">
        <v>37653.375</v>
      </c>
    </row>
    <row r="161" spans="1:6" ht="12.75">
      <c r="A161" s="1" t="s">
        <v>9</v>
      </c>
      <c r="B161" s="1" t="s">
        <v>104</v>
      </c>
      <c r="C161" s="57" t="str">
        <f t="shared" si="2"/>
        <v>Emerson 2Union SSMDA</v>
      </c>
      <c r="D161" s="58">
        <v>2.1</v>
      </c>
      <c r="E161" s="87">
        <v>37622.375</v>
      </c>
      <c r="F161" s="87">
        <v>37653.375</v>
      </c>
    </row>
    <row r="162" spans="1:6" ht="12.75">
      <c r="A162" s="1" t="s">
        <v>9</v>
      </c>
      <c r="B162" s="1" t="s">
        <v>105</v>
      </c>
      <c r="C162" s="57" t="str">
        <f t="shared" si="2"/>
        <v>Emerson 2Union WDA</v>
      </c>
      <c r="D162" s="58">
        <v>1.19</v>
      </c>
      <c r="E162" s="87">
        <v>37622.375</v>
      </c>
      <c r="F162" s="87">
        <v>37653.375</v>
      </c>
    </row>
    <row r="163" spans="1:6" ht="12.75">
      <c r="A163" s="1" t="s">
        <v>9</v>
      </c>
      <c r="B163" s="1" t="s">
        <v>5</v>
      </c>
      <c r="C163" s="57" t="str">
        <f t="shared" si="2"/>
        <v>Emerson 2Chippawa</v>
      </c>
      <c r="D163" s="58">
        <v>4</v>
      </c>
      <c r="E163" s="87">
        <v>37622.375</v>
      </c>
      <c r="F163" s="87">
        <v>37653.375</v>
      </c>
    </row>
    <row r="164" spans="1:6" ht="12.75">
      <c r="A164" s="1" t="s">
        <v>9</v>
      </c>
      <c r="B164" s="1" t="s">
        <v>37</v>
      </c>
      <c r="C164" s="57" t="str">
        <f t="shared" si="2"/>
        <v>Emerson 2Consumers CDA</v>
      </c>
      <c r="D164" s="58">
        <v>3.46</v>
      </c>
      <c r="E164" s="87">
        <v>37622.375</v>
      </c>
      <c r="F164" s="87">
        <v>37653.375</v>
      </c>
    </row>
    <row r="165" spans="1:6" ht="12.75">
      <c r="A165" s="1" t="s">
        <v>9</v>
      </c>
      <c r="B165" s="1" t="s">
        <v>38</v>
      </c>
      <c r="C165" s="57" t="str">
        <f t="shared" si="2"/>
        <v>Emerson 2Consumers EDA</v>
      </c>
      <c r="D165" s="58">
        <v>3.89</v>
      </c>
      <c r="E165" s="87">
        <v>37622.375</v>
      </c>
      <c r="F165" s="87">
        <v>37653.375</v>
      </c>
    </row>
    <row r="166" spans="1:6" ht="12.75">
      <c r="A166" s="1" t="s">
        <v>9</v>
      </c>
      <c r="B166" s="1" t="s">
        <v>39</v>
      </c>
      <c r="C166" s="57" t="str">
        <f t="shared" si="2"/>
        <v>Emerson 2Consumers SWDA</v>
      </c>
      <c r="D166" s="58">
        <v>2.92</v>
      </c>
      <c r="E166" s="87">
        <v>37622.375</v>
      </c>
      <c r="F166" s="87">
        <v>37653.375</v>
      </c>
    </row>
    <row r="167" spans="1:6" ht="12.75">
      <c r="A167" s="1" t="s">
        <v>9</v>
      </c>
      <c r="B167" s="1" t="s">
        <v>6</v>
      </c>
      <c r="C167" s="57" t="str">
        <f t="shared" si="2"/>
        <v>Emerson 2Cornwall</v>
      </c>
      <c r="D167" s="58">
        <v>4</v>
      </c>
      <c r="E167" s="87">
        <v>37622.375</v>
      </c>
      <c r="F167" s="87">
        <v>37653.375</v>
      </c>
    </row>
    <row r="168" spans="1:6" ht="12.75">
      <c r="A168" s="1" t="s">
        <v>9</v>
      </c>
      <c r="B168" s="1" t="s">
        <v>7</v>
      </c>
      <c r="C168" s="57" t="str">
        <f t="shared" si="2"/>
        <v>Emerson 2East Hereford</v>
      </c>
      <c r="D168" s="58">
        <v>4.65</v>
      </c>
      <c r="E168" s="87">
        <v>37622.375</v>
      </c>
      <c r="F168" s="87">
        <v>37653.375</v>
      </c>
    </row>
    <row r="169" spans="1:6" ht="12.75">
      <c r="A169" s="1" t="s">
        <v>9</v>
      </c>
      <c r="B169" s="1" t="s">
        <v>8</v>
      </c>
      <c r="C169" s="57" t="str">
        <f t="shared" si="2"/>
        <v>Emerson 2Emerson 1</v>
      </c>
      <c r="D169" s="58">
        <v>0.11</v>
      </c>
      <c r="E169" s="87">
        <v>37622.375</v>
      </c>
      <c r="F169" s="87">
        <v>37653.375</v>
      </c>
    </row>
    <row r="170" spans="1:6" ht="12.75">
      <c r="A170" s="1" t="s">
        <v>9</v>
      </c>
      <c r="B170" s="1" t="s">
        <v>41</v>
      </c>
      <c r="C170" s="57" t="str">
        <f t="shared" si="2"/>
        <v>Emerson 2GMIT EDA</v>
      </c>
      <c r="D170" s="58">
        <v>4.31</v>
      </c>
      <c r="E170" s="87">
        <v>37622.375</v>
      </c>
      <c r="F170" s="87">
        <v>37653.375</v>
      </c>
    </row>
    <row r="171" spans="1:6" ht="12.75">
      <c r="A171" s="1" t="s">
        <v>9</v>
      </c>
      <c r="B171" s="1" t="s">
        <v>42</v>
      </c>
      <c r="C171" s="57" t="str">
        <f t="shared" si="2"/>
        <v>Emerson 2GMIT NDA</v>
      </c>
      <c r="D171" s="58">
        <v>2.96</v>
      </c>
      <c r="E171" s="87">
        <v>37622.375</v>
      </c>
      <c r="F171" s="87">
        <v>37653.375</v>
      </c>
    </row>
    <row r="172" spans="1:6" ht="12.75">
      <c r="A172" s="59" t="s">
        <v>9</v>
      </c>
      <c r="B172" s="1" t="s">
        <v>12</v>
      </c>
      <c r="C172" s="57" t="str">
        <f t="shared" si="2"/>
        <v>Emerson 2Iroquois</v>
      </c>
      <c r="D172" s="58">
        <v>4.5</v>
      </c>
      <c r="E172" s="87">
        <v>37622.375</v>
      </c>
      <c r="F172" s="87">
        <v>37653.375</v>
      </c>
    </row>
    <row r="173" spans="1:6" ht="12.75">
      <c r="A173" s="59" t="s">
        <v>9</v>
      </c>
      <c r="B173" s="1" t="s">
        <v>43</v>
      </c>
      <c r="C173" s="57" t="str">
        <f t="shared" si="2"/>
        <v>Emerson 2KPUC EDA</v>
      </c>
      <c r="D173" s="58">
        <v>3.89</v>
      </c>
      <c r="E173" s="87">
        <v>37622.375</v>
      </c>
      <c r="F173" s="87">
        <v>37653.375</v>
      </c>
    </row>
    <row r="174" spans="1:6" ht="12.75">
      <c r="A174" s="1" t="s">
        <v>9</v>
      </c>
      <c r="B174" s="1" t="s">
        <v>15</v>
      </c>
      <c r="C174" s="57" t="str">
        <f t="shared" si="2"/>
        <v>Emerson 2Napierville</v>
      </c>
      <c r="D174" s="58">
        <v>4.28</v>
      </c>
      <c r="E174" s="87">
        <v>37622.375</v>
      </c>
      <c r="F174" s="87">
        <v>37653.375</v>
      </c>
    </row>
    <row r="175" spans="1:6" ht="12.75">
      <c r="A175" s="59" t="s">
        <v>9</v>
      </c>
      <c r="B175" s="1" t="s">
        <v>16</v>
      </c>
      <c r="C175" s="57" t="str">
        <f t="shared" si="2"/>
        <v>Emerson 2Niagara Falls</v>
      </c>
      <c r="D175" s="58">
        <v>3.47</v>
      </c>
      <c r="E175" s="87">
        <v>37622.375</v>
      </c>
      <c r="F175" s="87">
        <v>37653.375</v>
      </c>
    </row>
    <row r="176" spans="1:6" ht="12.75">
      <c r="A176" s="59" t="s">
        <v>9</v>
      </c>
      <c r="B176" s="1" t="s">
        <v>17</v>
      </c>
      <c r="C176" s="57" t="str">
        <f t="shared" si="2"/>
        <v>Emerson 2Philipsburg</v>
      </c>
      <c r="D176" s="58">
        <v>4.32</v>
      </c>
      <c r="E176" s="87">
        <v>37622.375</v>
      </c>
      <c r="F176" s="87">
        <v>37653.375</v>
      </c>
    </row>
    <row r="177" spans="1:6" ht="12.75">
      <c r="A177" s="59" t="s">
        <v>9</v>
      </c>
      <c r="B177" s="1" t="s">
        <v>44</v>
      </c>
      <c r="C177" s="57" t="str">
        <f t="shared" si="2"/>
        <v>Emerson 2Spruce</v>
      </c>
      <c r="D177" s="58">
        <v>0.27</v>
      </c>
      <c r="E177" s="87">
        <v>37622.375</v>
      </c>
      <c r="F177" s="87">
        <v>37653.375</v>
      </c>
    </row>
    <row r="178" spans="1:6" ht="12.75">
      <c r="A178" s="59" t="s">
        <v>9</v>
      </c>
      <c r="B178" s="1" t="s">
        <v>45</v>
      </c>
      <c r="C178" s="57" t="str">
        <f t="shared" si="2"/>
        <v>Emerson 2TCPL NDA</v>
      </c>
      <c r="D178" s="58">
        <v>2.54</v>
      </c>
      <c r="E178" s="87">
        <v>37622.375</v>
      </c>
      <c r="F178" s="87">
        <v>37653.375</v>
      </c>
    </row>
    <row r="179" spans="1:6" ht="12.75">
      <c r="A179" s="1" t="s">
        <v>9</v>
      </c>
      <c r="B179" s="1" t="s">
        <v>46</v>
      </c>
      <c r="C179" s="57" t="str">
        <f t="shared" si="2"/>
        <v>Emerson 2TCPL WDA</v>
      </c>
      <c r="D179" s="58">
        <v>1.46</v>
      </c>
      <c r="E179" s="87">
        <v>37622.375</v>
      </c>
      <c r="F179" s="87">
        <v>37653.375</v>
      </c>
    </row>
    <row r="180" spans="1:6" ht="12.75">
      <c r="A180" s="1" t="s">
        <v>9</v>
      </c>
      <c r="B180" s="1" t="s">
        <v>47</v>
      </c>
      <c r="C180" s="57" t="str">
        <f t="shared" si="2"/>
        <v>Emerson 2TPLP NDA</v>
      </c>
      <c r="D180" s="58">
        <v>2.07</v>
      </c>
      <c r="E180" s="87">
        <v>37622.375</v>
      </c>
      <c r="F180" s="87">
        <v>37653.375</v>
      </c>
    </row>
    <row r="181" spans="1:6" ht="12.75">
      <c r="A181" s="1" t="s">
        <v>9</v>
      </c>
      <c r="B181" s="1" t="s">
        <v>49</v>
      </c>
      <c r="C181" s="57" t="str">
        <f t="shared" si="2"/>
        <v>Emerson 2Union CDA</v>
      </c>
      <c r="D181" s="58">
        <v>3.33</v>
      </c>
      <c r="E181" s="87">
        <v>37622.375</v>
      </c>
      <c r="F181" s="87">
        <v>37653.375</v>
      </c>
    </row>
    <row r="182" spans="1:6" ht="12.75">
      <c r="A182" s="64" t="s">
        <v>9</v>
      </c>
      <c r="B182" s="63" t="s">
        <v>50</v>
      </c>
      <c r="C182" s="57" t="str">
        <f t="shared" si="2"/>
        <v>Emerson 2Union SWDA</v>
      </c>
      <c r="D182" s="58">
        <v>2.89</v>
      </c>
      <c r="E182" s="87">
        <v>37622.375</v>
      </c>
      <c r="F182" s="87">
        <v>37653.375</v>
      </c>
    </row>
    <row r="183" spans="1:6" ht="12.75">
      <c r="A183" s="64" t="s">
        <v>10</v>
      </c>
      <c r="B183" s="63" t="s">
        <v>3</v>
      </c>
      <c r="C183" s="57" t="str">
        <f t="shared" si="2"/>
        <v>EmpressBayhurst 1</v>
      </c>
      <c r="D183" s="58">
        <v>1.04</v>
      </c>
      <c r="E183" s="87">
        <v>37622.375</v>
      </c>
      <c r="F183" s="87">
        <v>37653.375</v>
      </c>
    </row>
    <row r="184" spans="1:6" ht="12.75">
      <c r="A184" s="1" t="s">
        <v>10</v>
      </c>
      <c r="B184" s="1" t="s">
        <v>34</v>
      </c>
      <c r="C184" s="57" t="str">
        <f t="shared" si="2"/>
        <v>EmpressCentram MDA</v>
      </c>
      <c r="D184" s="58">
        <v>1.63</v>
      </c>
      <c r="E184" s="87">
        <v>37622.375</v>
      </c>
      <c r="F184" s="87">
        <v>37653.375</v>
      </c>
    </row>
    <row r="185" spans="1:6" ht="12.75">
      <c r="A185" s="59" t="s">
        <v>10</v>
      </c>
      <c r="B185" s="1" t="s">
        <v>35</v>
      </c>
      <c r="C185" s="57" t="str">
        <f t="shared" si="2"/>
        <v>EmpressCentram SSDA</v>
      </c>
      <c r="D185" s="58">
        <v>1.04</v>
      </c>
      <c r="E185" s="87">
        <v>37622.375</v>
      </c>
      <c r="F185" s="87">
        <v>37653.375</v>
      </c>
    </row>
    <row r="186" spans="1:6" ht="12.75">
      <c r="A186" s="1" t="s">
        <v>10</v>
      </c>
      <c r="B186" s="1" t="s">
        <v>101</v>
      </c>
      <c r="C186" s="57" t="str">
        <f t="shared" si="2"/>
        <v>EmpressUnion NCDA</v>
      </c>
      <c r="D186" s="58">
        <v>5.45</v>
      </c>
      <c r="E186" s="87">
        <v>37622.375</v>
      </c>
      <c r="F186" s="87">
        <v>37653.375</v>
      </c>
    </row>
    <row r="187" spans="1:6" ht="12.75">
      <c r="A187" s="1" t="s">
        <v>10</v>
      </c>
      <c r="B187" s="1" t="s">
        <v>102</v>
      </c>
      <c r="C187" s="57" t="str">
        <f t="shared" si="2"/>
        <v>EmpressUnion EDA</v>
      </c>
      <c r="D187" s="58">
        <v>5.45</v>
      </c>
      <c r="E187" s="87">
        <v>37622.375</v>
      </c>
      <c r="F187" s="87">
        <v>37653.375</v>
      </c>
    </row>
    <row r="188" spans="1:6" ht="12.75">
      <c r="A188" s="59" t="s">
        <v>10</v>
      </c>
      <c r="B188" s="1" t="s">
        <v>103</v>
      </c>
      <c r="C188" s="57" t="str">
        <f t="shared" si="2"/>
        <v>EmpressUnion NDA</v>
      </c>
      <c r="D188" s="58">
        <v>4.31</v>
      </c>
      <c r="E188" s="87">
        <v>37622.375</v>
      </c>
      <c r="F188" s="87">
        <v>37653.375</v>
      </c>
    </row>
    <row r="189" spans="1:6" ht="12.75">
      <c r="A189" s="59" t="s">
        <v>10</v>
      </c>
      <c r="B189" s="1" t="s">
        <v>104</v>
      </c>
      <c r="C189" s="57" t="str">
        <f t="shared" si="2"/>
        <v>EmpressUnion SSMDA</v>
      </c>
      <c r="D189" s="58">
        <v>4.31</v>
      </c>
      <c r="E189" s="87">
        <v>37622.375</v>
      </c>
      <c r="F189" s="87">
        <v>37653.375</v>
      </c>
    </row>
    <row r="190" spans="1:6" ht="12.75">
      <c r="A190" s="1" t="s">
        <v>10</v>
      </c>
      <c r="B190" s="1" t="s">
        <v>105</v>
      </c>
      <c r="C190" s="57" t="str">
        <f t="shared" si="2"/>
        <v>EmpressUnion WDA</v>
      </c>
      <c r="D190" s="58">
        <v>2.78</v>
      </c>
      <c r="E190" s="87">
        <v>37622.375</v>
      </c>
      <c r="F190" s="87">
        <v>37653.375</v>
      </c>
    </row>
    <row r="191" spans="1:6" ht="12.75">
      <c r="A191" s="1" t="s">
        <v>10</v>
      </c>
      <c r="B191" s="1" t="s">
        <v>36</v>
      </c>
      <c r="C191" s="57" t="str">
        <f t="shared" si="2"/>
        <v>EmpressCentrat MDA</v>
      </c>
      <c r="D191" s="58">
        <v>1.63</v>
      </c>
      <c r="E191" s="87">
        <v>37622.375</v>
      </c>
      <c r="F191" s="87">
        <v>37653.375</v>
      </c>
    </row>
    <row r="192" spans="1:6" ht="12.75">
      <c r="A192" s="1" t="s">
        <v>10</v>
      </c>
      <c r="B192" s="1" t="s">
        <v>5</v>
      </c>
      <c r="C192" s="57" t="str">
        <f t="shared" si="2"/>
        <v>EmpressChippawa</v>
      </c>
      <c r="D192" s="58">
        <v>6.03</v>
      </c>
      <c r="E192" s="87">
        <v>37622.375</v>
      </c>
      <c r="F192" s="87">
        <v>37653.375</v>
      </c>
    </row>
    <row r="193" spans="1:6" ht="12.75">
      <c r="A193" s="1" t="s">
        <v>10</v>
      </c>
      <c r="B193" s="1" t="s">
        <v>37</v>
      </c>
      <c r="C193" s="57" t="str">
        <f t="shared" si="2"/>
        <v>EmpressConsumers CDA</v>
      </c>
      <c r="D193" s="58">
        <v>5.45</v>
      </c>
      <c r="E193" s="87">
        <v>37622.375</v>
      </c>
      <c r="F193" s="87">
        <v>37653.375</v>
      </c>
    </row>
    <row r="194" spans="1:6" ht="12.75">
      <c r="A194" s="1" t="s">
        <v>10</v>
      </c>
      <c r="B194" s="1" t="s">
        <v>38</v>
      </c>
      <c r="C194" s="57" t="str">
        <f t="shared" si="2"/>
        <v>EmpressConsumers EDA</v>
      </c>
      <c r="D194" s="58">
        <v>5.45</v>
      </c>
      <c r="E194" s="87">
        <v>37622.375</v>
      </c>
      <c r="F194" s="87">
        <v>37653.375</v>
      </c>
    </row>
    <row r="195" spans="1:6" ht="12.75">
      <c r="A195" s="1" t="s">
        <v>10</v>
      </c>
      <c r="B195" s="1" t="s">
        <v>39</v>
      </c>
      <c r="C195" s="57" t="str">
        <f aca="true" t="shared" si="3" ref="C195:C258">CONCATENATE(A195,B195)</f>
        <v>EmpressConsumers SWDA</v>
      </c>
      <c r="D195" s="58">
        <v>5.45</v>
      </c>
      <c r="E195" s="87">
        <v>37622.375</v>
      </c>
      <c r="F195" s="87">
        <v>37653.375</v>
      </c>
    </row>
    <row r="196" spans="1:6" ht="12.75">
      <c r="A196" s="1" t="s">
        <v>10</v>
      </c>
      <c r="B196" s="1" t="s">
        <v>6</v>
      </c>
      <c r="C196" s="57" t="str">
        <f t="shared" si="3"/>
        <v>EmpressCornwall</v>
      </c>
      <c r="D196" s="58">
        <v>5.65</v>
      </c>
      <c r="E196" s="87">
        <v>37622.375</v>
      </c>
      <c r="F196" s="87">
        <v>37653.375</v>
      </c>
    </row>
    <row r="197" spans="1:6" ht="12.75">
      <c r="A197" s="1" t="s">
        <v>10</v>
      </c>
      <c r="B197" s="1" t="s">
        <v>7</v>
      </c>
      <c r="C197" s="57" t="str">
        <f t="shared" si="3"/>
        <v>EmpressEast Hereford</v>
      </c>
      <c r="D197" s="58">
        <v>6.31</v>
      </c>
      <c r="E197" s="87">
        <v>37622.375</v>
      </c>
      <c r="F197" s="87">
        <v>37653.375</v>
      </c>
    </row>
    <row r="198" spans="1:6" ht="12.75">
      <c r="A198" s="1" t="s">
        <v>10</v>
      </c>
      <c r="B198" s="1" t="s">
        <v>8</v>
      </c>
      <c r="C198" s="57" t="str">
        <f t="shared" si="3"/>
        <v>EmpressEmerson 1</v>
      </c>
      <c r="D198" s="58">
        <v>1.99</v>
      </c>
      <c r="E198" s="87">
        <v>37622.375</v>
      </c>
      <c r="F198" s="87">
        <v>37653.375</v>
      </c>
    </row>
    <row r="199" spans="1:6" ht="12.75">
      <c r="A199" s="1" t="s">
        <v>10</v>
      </c>
      <c r="B199" s="1" t="s">
        <v>9</v>
      </c>
      <c r="C199" s="57" t="str">
        <f t="shared" si="3"/>
        <v>EmpressEmerson 2</v>
      </c>
      <c r="D199" s="58">
        <v>1.99</v>
      </c>
      <c r="E199" s="87">
        <v>37622.375</v>
      </c>
      <c r="F199" s="87">
        <v>37653.375</v>
      </c>
    </row>
    <row r="200" spans="1:6" ht="12.75">
      <c r="A200" s="1" t="s">
        <v>10</v>
      </c>
      <c r="B200" s="63" t="s">
        <v>40</v>
      </c>
      <c r="C200" s="57" t="str">
        <f t="shared" si="3"/>
        <v>EmpressGladstone MDA</v>
      </c>
      <c r="D200" s="58">
        <v>1.63</v>
      </c>
      <c r="E200" s="87">
        <v>37622.375</v>
      </c>
      <c r="F200" s="87">
        <v>37653.375</v>
      </c>
    </row>
    <row r="201" spans="1:6" ht="12.75">
      <c r="A201" s="1" t="s">
        <v>10</v>
      </c>
      <c r="B201" s="1" t="s">
        <v>41</v>
      </c>
      <c r="C201" s="57" t="str">
        <f t="shared" si="3"/>
        <v>EmpressGMIT EDA</v>
      </c>
      <c r="D201" s="58">
        <v>5.45</v>
      </c>
      <c r="E201" s="87">
        <v>37622.375</v>
      </c>
      <c r="F201" s="87">
        <v>37653.375</v>
      </c>
    </row>
    <row r="202" spans="1:6" ht="12.75">
      <c r="A202" s="59" t="s">
        <v>10</v>
      </c>
      <c r="B202" s="1" t="s">
        <v>42</v>
      </c>
      <c r="C202" s="57" t="str">
        <f t="shared" si="3"/>
        <v>EmpressGMIT NDA</v>
      </c>
      <c r="D202" s="58">
        <v>4.31</v>
      </c>
      <c r="E202" s="87">
        <v>37622.375</v>
      </c>
      <c r="F202" s="87">
        <v>37653.375</v>
      </c>
    </row>
    <row r="203" spans="1:6" ht="12.75">
      <c r="A203" s="59" t="s">
        <v>10</v>
      </c>
      <c r="B203" s="1" t="s">
        <v>11</v>
      </c>
      <c r="C203" s="57" t="str">
        <f t="shared" si="3"/>
        <v>EmpressHerbert</v>
      </c>
      <c r="D203" s="58">
        <v>1.04</v>
      </c>
      <c r="E203" s="87">
        <v>37622.375</v>
      </c>
      <c r="F203" s="87">
        <v>37653.375</v>
      </c>
    </row>
    <row r="204" spans="1:6" ht="12.75">
      <c r="A204" s="59" t="s">
        <v>10</v>
      </c>
      <c r="B204" s="1" t="s">
        <v>12</v>
      </c>
      <c r="C204" s="57" t="str">
        <f t="shared" si="3"/>
        <v>EmpressIroquois</v>
      </c>
      <c r="D204" s="58">
        <v>6.09</v>
      </c>
      <c r="E204" s="87">
        <v>37622.375</v>
      </c>
      <c r="F204" s="87">
        <v>37653.375</v>
      </c>
    </row>
    <row r="205" spans="1:6" ht="12.75">
      <c r="A205" s="1" t="s">
        <v>10</v>
      </c>
      <c r="B205" s="1" t="s">
        <v>43</v>
      </c>
      <c r="C205" s="57" t="str">
        <f t="shared" si="3"/>
        <v>EmpressKPUC EDA</v>
      </c>
      <c r="D205" s="58">
        <v>5.45</v>
      </c>
      <c r="E205" s="87">
        <v>37622.375</v>
      </c>
      <c r="F205" s="87">
        <v>37653.375</v>
      </c>
    </row>
    <row r="206" spans="1:6" ht="12.75">
      <c r="A206" s="1" t="s">
        <v>10</v>
      </c>
      <c r="B206" s="1" t="s">
        <v>15</v>
      </c>
      <c r="C206" s="57" t="str">
        <f t="shared" si="3"/>
        <v>EmpressNapierville</v>
      </c>
      <c r="D206" s="58">
        <v>5.94</v>
      </c>
      <c r="E206" s="87">
        <v>37622.375</v>
      </c>
      <c r="F206" s="87">
        <v>37653.375</v>
      </c>
    </row>
    <row r="207" spans="1:6" ht="12.75">
      <c r="A207" s="59" t="s">
        <v>10</v>
      </c>
      <c r="B207" s="1" t="s">
        <v>16</v>
      </c>
      <c r="C207" s="57" t="str">
        <f t="shared" si="3"/>
        <v>EmpressNiagara Falls</v>
      </c>
      <c r="D207" s="58">
        <v>5.5</v>
      </c>
      <c r="E207" s="87">
        <v>37622.375</v>
      </c>
      <c r="F207" s="87">
        <v>37653.375</v>
      </c>
    </row>
    <row r="208" spans="1:6" ht="12.75">
      <c r="A208" s="59" t="s">
        <v>10</v>
      </c>
      <c r="B208" s="1" t="s">
        <v>17</v>
      </c>
      <c r="C208" s="57" t="str">
        <f t="shared" si="3"/>
        <v>EmpressPhilipsburg</v>
      </c>
      <c r="D208" s="58">
        <v>5.97</v>
      </c>
      <c r="E208" s="87">
        <v>37622.375</v>
      </c>
      <c r="F208" s="87">
        <v>37653.375</v>
      </c>
    </row>
    <row r="209" spans="1:6" ht="12.75">
      <c r="A209" s="59" t="s">
        <v>10</v>
      </c>
      <c r="B209" s="1" t="s">
        <v>44</v>
      </c>
      <c r="C209" s="57" t="str">
        <f t="shared" si="3"/>
        <v>EmpressSpruce</v>
      </c>
      <c r="D209" s="58">
        <v>1.84</v>
      </c>
      <c r="E209" s="87">
        <v>37622.375</v>
      </c>
      <c r="F209" s="87">
        <v>37653.375</v>
      </c>
    </row>
    <row r="210" spans="1:6" ht="12.75">
      <c r="A210" s="59" t="s">
        <v>10</v>
      </c>
      <c r="B210" s="1" t="s">
        <v>21</v>
      </c>
      <c r="C210" s="57" t="str">
        <f t="shared" si="3"/>
        <v>EmpressSt. Clair</v>
      </c>
      <c r="D210" s="58">
        <v>4.74</v>
      </c>
      <c r="E210" s="87">
        <v>37622.375</v>
      </c>
      <c r="F210" s="87">
        <v>37653.375</v>
      </c>
    </row>
    <row r="211" spans="1:6" ht="12.75">
      <c r="A211" s="59" t="s">
        <v>10</v>
      </c>
      <c r="B211" s="1" t="s">
        <v>45</v>
      </c>
      <c r="C211" s="57" t="str">
        <f t="shared" si="3"/>
        <v>EmpressTCPL NDA</v>
      </c>
      <c r="D211" s="58">
        <v>4.31</v>
      </c>
      <c r="E211" s="87">
        <v>37622.375</v>
      </c>
      <c r="F211" s="87">
        <v>37653.375</v>
      </c>
    </row>
    <row r="212" spans="1:6" ht="12.75">
      <c r="A212" s="1" t="s">
        <v>10</v>
      </c>
      <c r="B212" s="1" t="s">
        <v>46</v>
      </c>
      <c r="C212" s="57" t="str">
        <f t="shared" si="3"/>
        <v>EmpressTCPL WDA</v>
      </c>
      <c r="D212" s="58">
        <v>2.78</v>
      </c>
      <c r="E212" s="87">
        <v>37622.375</v>
      </c>
      <c r="F212" s="87">
        <v>37653.375</v>
      </c>
    </row>
    <row r="213" spans="1:6" ht="12.75">
      <c r="A213" s="1" t="s">
        <v>10</v>
      </c>
      <c r="B213" s="1" t="s">
        <v>47</v>
      </c>
      <c r="C213" s="57" t="str">
        <f t="shared" si="3"/>
        <v>EmpressTPLP NDA</v>
      </c>
      <c r="D213" s="58">
        <v>4.31</v>
      </c>
      <c r="E213" s="87">
        <v>37622.375</v>
      </c>
      <c r="F213" s="87">
        <v>37653.375</v>
      </c>
    </row>
    <row r="214" spans="1:6" ht="12.75">
      <c r="A214" s="59" t="s">
        <v>10</v>
      </c>
      <c r="B214" s="1" t="s">
        <v>48</v>
      </c>
      <c r="C214" s="57" t="str">
        <f t="shared" si="3"/>
        <v>EmpressTransgas SSDA</v>
      </c>
      <c r="D214" s="58">
        <v>1.04</v>
      </c>
      <c r="E214" s="87">
        <v>37622.375</v>
      </c>
      <c r="F214" s="87">
        <v>37653.375</v>
      </c>
    </row>
    <row r="215" spans="1:6" ht="12.75">
      <c r="A215" s="1" t="s">
        <v>10</v>
      </c>
      <c r="B215" s="1" t="s">
        <v>49</v>
      </c>
      <c r="C215" s="57" t="str">
        <f t="shared" si="3"/>
        <v>EmpressUnion CDA</v>
      </c>
      <c r="D215" s="58">
        <v>5.45</v>
      </c>
      <c r="E215" s="87">
        <v>37622.375</v>
      </c>
      <c r="F215" s="87">
        <v>37653.375</v>
      </c>
    </row>
    <row r="216" spans="1:6" ht="12.75">
      <c r="A216" s="59" t="s">
        <v>10</v>
      </c>
      <c r="B216" s="1" t="s">
        <v>50</v>
      </c>
      <c r="C216" s="57" t="str">
        <f t="shared" si="3"/>
        <v>EmpressUnion SWDA</v>
      </c>
      <c r="D216" s="58">
        <v>5.45</v>
      </c>
      <c r="E216" s="87">
        <v>37622.375</v>
      </c>
      <c r="F216" s="87">
        <v>37653.375</v>
      </c>
    </row>
    <row r="217" spans="1:6" ht="12.75">
      <c r="A217" s="59" t="s">
        <v>10</v>
      </c>
      <c r="B217" s="1" t="s">
        <v>31</v>
      </c>
      <c r="C217" s="57" t="str">
        <f t="shared" si="3"/>
        <v>EmpressWelwyn</v>
      </c>
      <c r="D217" s="58">
        <v>1.04</v>
      </c>
      <c r="E217" s="87">
        <v>37622.375</v>
      </c>
      <c r="F217" s="87">
        <v>37653.375</v>
      </c>
    </row>
    <row r="218" spans="1:6" ht="12.75">
      <c r="A218" s="1" t="s">
        <v>11</v>
      </c>
      <c r="B218" s="1" t="s">
        <v>34</v>
      </c>
      <c r="C218" s="57" t="str">
        <f t="shared" si="3"/>
        <v>HerbertCentram MDA</v>
      </c>
      <c r="D218" s="58">
        <v>1.28</v>
      </c>
      <c r="E218" s="87">
        <v>37622.375</v>
      </c>
      <c r="F218" s="87">
        <v>37653.375</v>
      </c>
    </row>
    <row r="219" spans="1:6" ht="12.75">
      <c r="A219" s="1" t="s">
        <v>11</v>
      </c>
      <c r="B219" s="1" t="s">
        <v>35</v>
      </c>
      <c r="C219" s="57" t="str">
        <f t="shared" si="3"/>
        <v>HerbertCentram SSDA</v>
      </c>
      <c r="D219" s="58">
        <v>0.69</v>
      </c>
      <c r="E219" s="87">
        <v>37622.375</v>
      </c>
      <c r="F219" s="87">
        <v>37653.375</v>
      </c>
    </row>
    <row r="220" spans="1:6" ht="12.75">
      <c r="A220" s="1" t="s">
        <v>11</v>
      </c>
      <c r="B220" s="1" t="s">
        <v>101</v>
      </c>
      <c r="C220" s="57" t="str">
        <f t="shared" si="3"/>
        <v>HerbertUnion NCDA</v>
      </c>
      <c r="D220" s="58">
        <v>5.1</v>
      </c>
      <c r="E220" s="87">
        <v>37622.375</v>
      </c>
      <c r="F220" s="87">
        <v>37653.375</v>
      </c>
    </row>
    <row r="221" spans="1:6" ht="12.75">
      <c r="A221" s="1" t="s">
        <v>11</v>
      </c>
      <c r="B221" s="1" t="s">
        <v>102</v>
      </c>
      <c r="C221" s="57" t="str">
        <f t="shared" si="3"/>
        <v>HerbertUnion EDA</v>
      </c>
      <c r="D221" s="58">
        <v>5.1</v>
      </c>
      <c r="E221" s="87">
        <v>37622.375</v>
      </c>
      <c r="F221" s="87">
        <v>37653.375</v>
      </c>
    </row>
    <row r="222" spans="1:6" ht="12.75">
      <c r="A222" s="65" t="s">
        <v>11</v>
      </c>
      <c r="B222" s="1" t="s">
        <v>103</v>
      </c>
      <c r="C222" s="57" t="str">
        <f t="shared" si="3"/>
        <v>HerbertUnion NDA</v>
      </c>
      <c r="D222" s="58">
        <v>3.95</v>
      </c>
      <c r="E222" s="87">
        <v>37622.375</v>
      </c>
      <c r="F222" s="87">
        <v>37653.375</v>
      </c>
    </row>
    <row r="223" spans="1:6" ht="12.75">
      <c r="A223" s="65" t="s">
        <v>11</v>
      </c>
      <c r="B223" s="1" t="s">
        <v>104</v>
      </c>
      <c r="C223" s="57" t="str">
        <f t="shared" si="3"/>
        <v>HerbertUnion SSMDA</v>
      </c>
      <c r="D223" s="58">
        <v>3.95</v>
      </c>
      <c r="E223" s="87">
        <v>37622.375</v>
      </c>
      <c r="F223" s="87">
        <v>37653.375</v>
      </c>
    </row>
    <row r="224" spans="1:6" ht="12.75">
      <c r="A224" s="65" t="s">
        <v>11</v>
      </c>
      <c r="B224" s="66" t="s">
        <v>105</v>
      </c>
      <c r="C224" s="57" t="str">
        <f t="shared" si="3"/>
        <v>HerbertUnion WDA</v>
      </c>
      <c r="D224" s="58">
        <v>2.42</v>
      </c>
      <c r="E224" s="87">
        <v>37622.375</v>
      </c>
      <c r="F224" s="87">
        <v>37653.375</v>
      </c>
    </row>
    <row r="225" spans="1:6" ht="12.75">
      <c r="A225" s="1" t="s">
        <v>11</v>
      </c>
      <c r="B225" s="1" t="s">
        <v>36</v>
      </c>
      <c r="C225" s="57" t="str">
        <f t="shared" si="3"/>
        <v>HerbertCentrat MDA</v>
      </c>
      <c r="D225" s="58">
        <v>1.28</v>
      </c>
      <c r="E225" s="87">
        <v>37622.375</v>
      </c>
      <c r="F225" s="87">
        <v>37653.375</v>
      </c>
    </row>
    <row r="226" spans="1:6" ht="12.75">
      <c r="A226" s="61" t="s">
        <v>11</v>
      </c>
      <c r="B226" s="1" t="s">
        <v>5</v>
      </c>
      <c r="C226" s="57" t="str">
        <f t="shared" si="3"/>
        <v>HerbertChippawa</v>
      </c>
      <c r="D226" s="58">
        <v>5.68</v>
      </c>
      <c r="E226" s="87">
        <v>37622.375</v>
      </c>
      <c r="F226" s="87">
        <v>37653.375</v>
      </c>
    </row>
    <row r="227" spans="1:6" ht="12.75">
      <c r="A227" s="1" t="s">
        <v>11</v>
      </c>
      <c r="B227" s="1" t="s">
        <v>37</v>
      </c>
      <c r="C227" s="57" t="str">
        <f t="shared" si="3"/>
        <v>HerbertConsumers CDA</v>
      </c>
      <c r="D227" s="58">
        <v>5.1</v>
      </c>
      <c r="E227" s="87">
        <v>37622.375</v>
      </c>
      <c r="F227" s="87">
        <v>37653.375</v>
      </c>
    </row>
    <row r="228" spans="1:6" ht="12.75">
      <c r="A228" s="1" t="s">
        <v>11</v>
      </c>
      <c r="B228" s="1" t="s">
        <v>38</v>
      </c>
      <c r="C228" s="57" t="str">
        <f t="shared" si="3"/>
        <v>HerbertConsumers EDA</v>
      </c>
      <c r="D228" s="58">
        <v>5.1</v>
      </c>
      <c r="E228" s="87">
        <v>37622.375</v>
      </c>
      <c r="F228" s="87">
        <v>37653.375</v>
      </c>
    </row>
    <row r="229" spans="1:6" ht="12.75">
      <c r="A229" s="1" t="s">
        <v>11</v>
      </c>
      <c r="B229" s="1" t="s">
        <v>39</v>
      </c>
      <c r="C229" s="57" t="str">
        <f t="shared" si="3"/>
        <v>HerbertConsumers SWDA</v>
      </c>
      <c r="D229" s="58">
        <v>5.1</v>
      </c>
      <c r="E229" s="87">
        <v>37622.375</v>
      </c>
      <c r="F229" s="87">
        <v>37653.375</v>
      </c>
    </row>
    <row r="230" spans="1:6" ht="12.75">
      <c r="A230" s="61" t="s">
        <v>11</v>
      </c>
      <c r="B230" s="1" t="s">
        <v>6</v>
      </c>
      <c r="C230" s="57" t="str">
        <f t="shared" si="3"/>
        <v>HerbertCornwall</v>
      </c>
      <c r="D230" s="58">
        <v>5.3</v>
      </c>
      <c r="E230" s="87">
        <v>37622.375</v>
      </c>
      <c r="F230" s="87">
        <v>37653.375</v>
      </c>
    </row>
    <row r="231" spans="1:6" ht="12.75">
      <c r="A231" s="61" t="s">
        <v>11</v>
      </c>
      <c r="B231" s="1" t="s">
        <v>7</v>
      </c>
      <c r="C231" s="57" t="str">
        <f t="shared" si="3"/>
        <v>HerbertEast Hereford</v>
      </c>
      <c r="D231" s="58">
        <v>5.96</v>
      </c>
      <c r="E231" s="87">
        <v>37622.375</v>
      </c>
      <c r="F231" s="87">
        <v>37653.375</v>
      </c>
    </row>
    <row r="232" spans="1:6" ht="12.75">
      <c r="A232" s="1" t="s">
        <v>11</v>
      </c>
      <c r="B232" s="1" t="s">
        <v>8</v>
      </c>
      <c r="C232" s="57" t="str">
        <f t="shared" si="3"/>
        <v>HerbertEmerson 1</v>
      </c>
      <c r="D232" s="58">
        <v>1.64</v>
      </c>
      <c r="E232" s="87">
        <v>37622.375</v>
      </c>
      <c r="F232" s="87">
        <v>37653.375</v>
      </c>
    </row>
    <row r="233" spans="1:6" ht="12.75">
      <c r="A233" s="1" t="s">
        <v>11</v>
      </c>
      <c r="B233" s="1" t="s">
        <v>9</v>
      </c>
      <c r="C233" s="57" t="str">
        <f t="shared" si="3"/>
        <v>HerbertEmerson 2</v>
      </c>
      <c r="D233" s="58">
        <v>1.64</v>
      </c>
      <c r="E233" s="87">
        <v>37622.375</v>
      </c>
      <c r="F233" s="87">
        <v>37653.375</v>
      </c>
    </row>
    <row r="234" spans="1:6" ht="12.75">
      <c r="A234" s="1" t="s">
        <v>11</v>
      </c>
      <c r="B234" s="1" t="s">
        <v>40</v>
      </c>
      <c r="C234" s="57" t="str">
        <f t="shared" si="3"/>
        <v>HerbertGladstone MDA</v>
      </c>
      <c r="D234" s="58">
        <v>1.28</v>
      </c>
      <c r="E234" s="87">
        <v>37622.375</v>
      </c>
      <c r="F234" s="87">
        <v>37653.375</v>
      </c>
    </row>
    <row r="235" spans="1:6" ht="12.75">
      <c r="A235" s="1" t="s">
        <v>11</v>
      </c>
      <c r="B235" s="1" t="s">
        <v>41</v>
      </c>
      <c r="C235" s="57" t="str">
        <f t="shared" si="3"/>
        <v>HerbertGMIT EDA</v>
      </c>
      <c r="D235" s="58">
        <v>5.1</v>
      </c>
      <c r="E235" s="87">
        <v>37622.375</v>
      </c>
      <c r="F235" s="87">
        <v>37653.375</v>
      </c>
    </row>
    <row r="236" spans="1:6" ht="12.75">
      <c r="A236" s="65" t="s">
        <v>11</v>
      </c>
      <c r="B236" s="1" t="s">
        <v>42</v>
      </c>
      <c r="C236" s="57" t="str">
        <f t="shared" si="3"/>
        <v>HerbertGMIT NDA</v>
      </c>
      <c r="D236" s="58">
        <v>3.95</v>
      </c>
      <c r="E236" s="87">
        <v>37622.375</v>
      </c>
      <c r="F236" s="87">
        <v>37653.375</v>
      </c>
    </row>
    <row r="237" spans="1:6" ht="12.75">
      <c r="A237" s="59" t="s">
        <v>11</v>
      </c>
      <c r="B237" s="1" t="s">
        <v>12</v>
      </c>
      <c r="C237" s="57" t="str">
        <f t="shared" si="3"/>
        <v>HerbertIroquois</v>
      </c>
      <c r="D237" s="58">
        <v>5.74</v>
      </c>
      <c r="E237" s="87">
        <v>37622.375</v>
      </c>
      <c r="F237" s="87">
        <v>37653.375</v>
      </c>
    </row>
    <row r="238" spans="1:6" ht="12.75">
      <c r="A238" s="1" t="s">
        <v>11</v>
      </c>
      <c r="B238" s="1" t="s">
        <v>43</v>
      </c>
      <c r="C238" s="57" t="str">
        <f t="shared" si="3"/>
        <v>HerbertKPUC EDA</v>
      </c>
      <c r="D238" s="58">
        <v>5.1</v>
      </c>
      <c r="E238" s="87">
        <v>37622.375</v>
      </c>
      <c r="F238" s="87">
        <v>37653.375</v>
      </c>
    </row>
    <row r="239" spans="1:6" ht="12.75">
      <c r="A239" s="61" t="s">
        <v>11</v>
      </c>
      <c r="B239" s="1" t="s">
        <v>15</v>
      </c>
      <c r="C239" s="57" t="str">
        <f t="shared" si="3"/>
        <v>HerbertNapierville</v>
      </c>
      <c r="D239" s="58">
        <v>5.59</v>
      </c>
      <c r="E239" s="87">
        <v>37622.375</v>
      </c>
      <c r="F239" s="87">
        <v>37653.375</v>
      </c>
    </row>
    <row r="240" spans="1:6" ht="12.75">
      <c r="A240" s="59" t="s">
        <v>11</v>
      </c>
      <c r="B240" s="1" t="s">
        <v>16</v>
      </c>
      <c r="C240" s="57" t="str">
        <f t="shared" si="3"/>
        <v>HerbertNiagara Falls</v>
      </c>
      <c r="D240" s="58">
        <v>5.15</v>
      </c>
      <c r="E240" s="87">
        <v>37622.375</v>
      </c>
      <c r="F240" s="87">
        <v>37653.375</v>
      </c>
    </row>
    <row r="241" spans="1:6" ht="12.75">
      <c r="A241" s="61" t="s">
        <v>11</v>
      </c>
      <c r="B241" s="1" t="s">
        <v>17</v>
      </c>
      <c r="C241" s="57" t="str">
        <f t="shared" si="3"/>
        <v>HerbertPhilipsburg</v>
      </c>
      <c r="D241" s="58">
        <v>5.62</v>
      </c>
      <c r="E241" s="87">
        <v>37622.375</v>
      </c>
      <c r="F241" s="87">
        <v>37653.375</v>
      </c>
    </row>
    <row r="242" spans="1:6" ht="12.75">
      <c r="A242" s="59" t="s">
        <v>11</v>
      </c>
      <c r="B242" s="1" t="s">
        <v>44</v>
      </c>
      <c r="C242" s="57" t="str">
        <f t="shared" si="3"/>
        <v>HerbertSpruce</v>
      </c>
      <c r="D242" s="58">
        <v>1.49</v>
      </c>
      <c r="E242" s="87">
        <v>37622.375</v>
      </c>
      <c r="F242" s="87">
        <v>37653.375</v>
      </c>
    </row>
    <row r="243" spans="1:6" ht="12.75">
      <c r="A243" s="59" t="s">
        <v>11</v>
      </c>
      <c r="B243" s="1" t="s">
        <v>21</v>
      </c>
      <c r="C243" s="57" t="str">
        <f t="shared" si="3"/>
        <v>HerbertSt. Clair</v>
      </c>
      <c r="D243" s="58">
        <v>4.39</v>
      </c>
      <c r="E243" s="87">
        <v>37622.375</v>
      </c>
      <c r="F243" s="87">
        <v>37653.375</v>
      </c>
    </row>
    <row r="244" spans="1:6" ht="12.75">
      <c r="A244" s="65" t="s">
        <v>11</v>
      </c>
      <c r="B244" s="1" t="s">
        <v>45</v>
      </c>
      <c r="C244" s="57" t="str">
        <f t="shared" si="3"/>
        <v>HerbertTCPL NDA</v>
      </c>
      <c r="D244" s="58">
        <v>3.95</v>
      </c>
      <c r="E244" s="87">
        <v>37622.375</v>
      </c>
      <c r="F244" s="87">
        <v>37653.375</v>
      </c>
    </row>
    <row r="245" spans="1:6" ht="12.75">
      <c r="A245" s="65" t="s">
        <v>11</v>
      </c>
      <c r="B245" s="66" t="s">
        <v>46</v>
      </c>
      <c r="C245" s="57" t="str">
        <f t="shared" si="3"/>
        <v>HerbertTCPL WDA</v>
      </c>
      <c r="D245" s="58">
        <v>2.42</v>
      </c>
      <c r="E245" s="87">
        <v>37622.375</v>
      </c>
      <c r="F245" s="87">
        <v>37653.375</v>
      </c>
    </row>
    <row r="246" spans="1:6" ht="12.75">
      <c r="A246" s="1" t="s">
        <v>11</v>
      </c>
      <c r="B246" s="1" t="s">
        <v>48</v>
      </c>
      <c r="C246" s="57" t="str">
        <f t="shared" si="3"/>
        <v>HerbertTransgas SSDA</v>
      </c>
      <c r="D246" s="58">
        <v>0.69</v>
      </c>
      <c r="E246" s="87">
        <v>37622.375</v>
      </c>
      <c r="F246" s="87">
        <v>37653.375</v>
      </c>
    </row>
    <row r="247" spans="1:6" ht="12.75">
      <c r="A247" s="1" t="s">
        <v>11</v>
      </c>
      <c r="B247" s="1" t="s">
        <v>47</v>
      </c>
      <c r="C247" s="57" t="str">
        <f t="shared" si="3"/>
        <v>HerbertTPLP NDA</v>
      </c>
      <c r="D247" s="58">
        <v>3.95</v>
      </c>
      <c r="E247" s="87">
        <v>37622.375</v>
      </c>
      <c r="F247" s="87">
        <v>37653.375</v>
      </c>
    </row>
    <row r="248" spans="1:6" ht="12.75">
      <c r="A248" s="1" t="s">
        <v>11</v>
      </c>
      <c r="B248" s="1" t="s">
        <v>49</v>
      </c>
      <c r="C248" s="57" t="str">
        <f t="shared" si="3"/>
        <v>HerbertUnion CDA</v>
      </c>
      <c r="D248" s="58">
        <v>5.1</v>
      </c>
      <c r="E248" s="87">
        <v>37622.375</v>
      </c>
      <c r="F248" s="87">
        <v>37653.375</v>
      </c>
    </row>
    <row r="249" spans="1:6" ht="12.75">
      <c r="A249" s="59" t="s">
        <v>11</v>
      </c>
      <c r="B249" s="1" t="s">
        <v>50</v>
      </c>
      <c r="C249" s="57" t="str">
        <f t="shared" si="3"/>
        <v>HerbertUnion SWDA</v>
      </c>
      <c r="D249" s="58">
        <v>5.1</v>
      </c>
      <c r="E249" s="87">
        <v>37622.375</v>
      </c>
      <c r="F249" s="87">
        <v>37653.375</v>
      </c>
    </row>
    <row r="250" spans="1:6" ht="12.75">
      <c r="A250" s="59" t="s">
        <v>11</v>
      </c>
      <c r="B250" s="1" t="s">
        <v>31</v>
      </c>
      <c r="C250" s="57" t="str">
        <f t="shared" si="3"/>
        <v>HerbertWelwyn</v>
      </c>
      <c r="D250" s="58">
        <v>0.69</v>
      </c>
      <c r="E250" s="87">
        <v>37622.375</v>
      </c>
      <c r="F250" s="87">
        <v>37653.375</v>
      </c>
    </row>
    <row r="251" spans="1:6" ht="12.75">
      <c r="A251" s="61" t="s">
        <v>12</v>
      </c>
      <c r="B251" s="1" t="s">
        <v>101</v>
      </c>
      <c r="C251" s="57" t="str">
        <f t="shared" si="3"/>
        <v>IroquoisUnion NCDA</v>
      </c>
      <c r="D251" s="58">
        <v>0.94</v>
      </c>
      <c r="E251" s="87">
        <v>37622.375</v>
      </c>
      <c r="F251" s="87">
        <v>37653.375</v>
      </c>
    </row>
    <row r="252" spans="1:6" ht="12.75">
      <c r="A252" s="61" t="s">
        <v>12</v>
      </c>
      <c r="B252" s="1" t="s">
        <v>102</v>
      </c>
      <c r="C252" s="57" t="str">
        <f t="shared" si="3"/>
        <v>IroquoisUnion EDA</v>
      </c>
      <c r="D252" s="58">
        <v>0.23</v>
      </c>
      <c r="E252" s="87">
        <v>37622.375</v>
      </c>
      <c r="F252" s="87">
        <v>37653.375</v>
      </c>
    </row>
    <row r="253" spans="1:6" ht="12.75">
      <c r="A253" s="61" t="s">
        <v>12</v>
      </c>
      <c r="B253" s="1" t="s">
        <v>104</v>
      </c>
      <c r="C253" s="57" t="str">
        <f t="shared" si="3"/>
        <v>IroquoisUnion SSMDA</v>
      </c>
      <c r="D253" s="58">
        <v>2.32</v>
      </c>
      <c r="E253" s="87">
        <v>37622.375</v>
      </c>
      <c r="F253" s="87">
        <v>37653.375</v>
      </c>
    </row>
    <row r="254" spans="1:6" ht="12.75">
      <c r="A254" s="1" t="s">
        <v>12</v>
      </c>
      <c r="B254" s="1" t="s">
        <v>5</v>
      </c>
      <c r="C254" s="57" t="str">
        <f t="shared" si="3"/>
        <v>IroquoisChippawa</v>
      </c>
      <c r="D254" s="58">
        <v>1.57</v>
      </c>
      <c r="E254" s="87">
        <v>37622.375</v>
      </c>
      <c r="F254" s="87">
        <v>37653.375</v>
      </c>
    </row>
    <row r="255" spans="1:6" ht="12.75">
      <c r="A255" s="61" t="s">
        <v>12</v>
      </c>
      <c r="B255" s="1" t="s">
        <v>37</v>
      </c>
      <c r="C255" s="57" t="str">
        <f t="shared" si="3"/>
        <v>IroquoisConsumers CDA</v>
      </c>
      <c r="D255" s="58">
        <v>0.75</v>
      </c>
      <c r="E255" s="87">
        <v>37622.375</v>
      </c>
      <c r="F255" s="87">
        <v>37653.375</v>
      </c>
    </row>
    <row r="256" spans="1:6" ht="12.75">
      <c r="A256" s="1" t="s">
        <v>12</v>
      </c>
      <c r="B256" s="1" t="s">
        <v>38</v>
      </c>
      <c r="C256" s="57" t="str">
        <f t="shared" si="3"/>
        <v>IroquoisConsumers EDA</v>
      </c>
      <c r="D256" s="58">
        <v>0.18</v>
      </c>
      <c r="E256" s="87">
        <v>37622.375</v>
      </c>
      <c r="F256" s="87">
        <v>37653.375</v>
      </c>
    </row>
    <row r="257" spans="1:6" ht="12.75">
      <c r="A257" s="61" t="s">
        <v>12</v>
      </c>
      <c r="B257" s="1" t="s">
        <v>39</v>
      </c>
      <c r="C257" s="57" t="str">
        <f t="shared" si="3"/>
        <v>IroquoisConsumers SWDA</v>
      </c>
      <c r="D257" s="58">
        <v>1.2</v>
      </c>
      <c r="E257" s="87">
        <v>37622.375</v>
      </c>
      <c r="F257" s="87">
        <v>37653.375</v>
      </c>
    </row>
    <row r="258" spans="1:6" ht="12.75">
      <c r="A258" s="1" t="s">
        <v>12</v>
      </c>
      <c r="B258" s="1" t="s">
        <v>6</v>
      </c>
      <c r="C258" s="57" t="str">
        <f t="shared" si="3"/>
        <v>IroquoisCornwall</v>
      </c>
      <c r="D258" s="58">
        <v>0.1</v>
      </c>
      <c r="E258" s="87">
        <v>37622.375</v>
      </c>
      <c r="F258" s="87">
        <v>37653.375</v>
      </c>
    </row>
    <row r="259" spans="1:6" ht="12.75">
      <c r="A259" s="1" t="s">
        <v>12</v>
      </c>
      <c r="B259" s="1" t="s">
        <v>7</v>
      </c>
      <c r="C259" s="57" t="str">
        <f aca="true" t="shared" si="4" ref="C259:C322">CONCATENATE(A259,B259)</f>
        <v>IroquoisEast Hereford</v>
      </c>
      <c r="D259" s="58">
        <v>0.75</v>
      </c>
      <c r="E259" s="87">
        <v>37622.375</v>
      </c>
      <c r="F259" s="87">
        <v>37653.375</v>
      </c>
    </row>
    <row r="260" spans="1:6" ht="12.75">
      <c r="A260" s="61" t="s">
        <v>12</v>
      </c>
      <c r="B260" s="1" t="s">
        <v>8</v>
      </c>
      <c r="C260" s="57" t="str">
        <f t="shared" si="4"/>
        <v>IroquoisEmerson 1</v>
      </c>
      <c r="D260" s="58">
        <v>4.05</v>
      </c>
      <c r="E260" s="87">
        <v>37622.375</v>
      </c>
      <c r="F260" s="87">
        <v>37653.375</v>
      </c>
    </row>
    <row r="261" spans="1:6" ht="12.75">
      <c r="A261" s="61" t="s">
        <v>12</v>
      </c>
      <c r="B261" s="1" t="s">
        <v>9</v>
      </c>
      <c r="C261" s="57" t="str">
        <f t="shared" si="4"/>
        <v>IroquoisEmerson 2</v>
      </c>
      <c r="D261" s="58">
        <v>4.05</v>
      </c>
      <c r="E261" s="87">
        <v>37622.375</v>
      </c>
      <c r="F261" s="87">
        <v>37653.375</v>
      </c>
    </row>
    <row r="262" spans="1:6" ht="12.75">
      <c r="A262" s="1" t="s">
        <v>12</v>
      </c>
      <c r="B262" s="1" t="s">
        <v>41</v>
      </c>
      <c r="C262" s="57" t="str">
        <f t="shared" si="4"/>
        <v>IroquoisGMIT EDA</v>
      </c>
      <c r="D262" s="58">
        <v>0.41</v>
      </c>
      <c r="E262" s="87">
        <v>37622.375</v>
      </c>
      <c r="F262" s="87">
        <v>37653.375</v>
      </c>
    </row>
    <row r="263" spans="1:6" ht="12.75">
      <c r="A263" s="1" t="s">
        <v>12</v>
      </c>
      <c r="B263" s="1" t="s">
        <v>42</v>
      </c>
      <c r="C263" s="57" t="str">
        <f t="shared" si="4"/>
        <v>IroquoisGMIT NDA</v>
      </c>
      <c r="D263" s="58">
        <v>1.04</v>
      </c>
      <c r="E263" s="87">
        <v>37622.375</v>
      </c>
      <c r="F263" s="87">
        <v>37653.375</v>
      </c>
    </row>
    <row r="264" spans="1:6" ht="12.75">
      <c r="A264" s="1" t="s">
        <v>12</v>
      </c>
      <c r="B264" s="1" t="s">
        <v>43</v>
      </c>
      <c r="C264" s="57" t="str">
        <f t="shared" si="4"/>
        <v>IroquoisKPUC EDA</v>
      </c>
      <c r="D264" s="58">
        <v>0.23</v>
      </c>
      <c r="E264" s="87">
        <v>37622.375</v>
      </c>
      <c r="F264" s="87">
        <v>37653.375</v>
      </c>
    </row>
    <row r="265" spans="1:6" ht="12.75">
      <c r="A265" s="61" t="s">
        <v>12</v>
      </c>
      <c r="B265" s="1" t="s">
        <v>15</v>
      </c>
      <c r="C265" s="57" t="str">
        <f t="shared" si="4"/>
        <v>IroquoisNapierville</v>
      </c>
      <c r="D265" s="58">
        <v>0.38</v>
      </c>
      <c r="E265" s="87">
        <v>37622.375</v>
      </c>
      <c r="F265" s="87">
        <v>37653.375</v>
      </c>
    </row>
    <row r="266" spans="1:6" ht="12.75">
      <c r="A266" s="59" t="s">
        <v>12</v>
      </c>
      <c r="B266" s="1" t="s">
        <v>16</v>
      </c>
      <c r="C266" s="57" t="str">
        <f t="shared" si="4"/>
        <v>IroquoisNiagara Falls</v>
      </c>
      <c r="D266" s="58">
        <v>1.03</v>
      </c>
      <c r="E266" s="87">
        <v>37622.375</v>
      </c>
      <c r="F266" s="87">
        <v>37653.375</v>
      </c>
    </row>
    <row r="267" spans="1:6" ht="12.75">
      <c r="A267" s="59" t="s">
        <v>12</v>
      </c>
      <c r="B267" s="1" t="s">
        <v>17</v>
      </c>
      <c r="C267" s="57" t="str">
        <f t="shared" si="4"/>
        <v>IroquoisPhilipsburg</v>
      </c>
      <c r="D267" s="58">
        <v>0.42</v>
      </c>
      <c r="E267" s="87">
        <v>37622.375</v>
      </c>
      <c r="F267" s="87">
        <v>37653.375</v>
      </c>
    </row>
    <row r="268" spans="1:6" ht="12.75">
      <c r="A268" s="61" t="s">
        <v>12</v>
      </c>
      <c r="B268" s="1" t="s">
        <v>21</v>
      </c>
      <c r="C268" s="57" t="str">
        <f t="shared" si="4"/>
        <v>IroquoisSt. Clair</v>
      </c>
      <c r="D268" s="58">
        <v>1.25</v>
      </c>
      <c r="E268" s="87">
        <v>37622.375</v>
      </c>
      <c r="F268" s="87">
        <v>37653.375</v>
      </c>
    </row>
    <row r="269" spans="1:6" ht="12.75">
      <c r="A269" s="1" t="s">
        <v>12</v>
      </c>
      <c r="B269" s="1" t="s">
        <v>49</v>
      </c>
      <c r="C269" s="57" t="str">
        <f t="shared" si="4"/>
        <v>IroquoisUnion CDA</v>
      </c>
      <c r="D269" s="58">
        <v>0.81</v>
      </c>
      <c r="E269" s="87">
        <v>37622.375</v>
      </c>
      <c r="F269" s="87">
        <v>37653.375</v>
      </c>
    </row>
    <row r="270" spans="1:6" ht="12.75">
      <c r="A270" s="59" t="s">
        <v>12</v>
      </c>
      <c r="B270" s="1" t="s">
        <v>50</v>
      </c>
      <c r="C270" s="57" t="str">
        <f t="shared" si="4"/>
        <v>IroquoisUnion SWDA</v>
      </c>
      <c r="D270" s="58">
        <v>1.23</v>
      </c>
      <c r="E270" s="87">
        <v>37622.375</v>
      </c>
      <c r="F270" s="87">
        <v>37653.375</v>
      </c>
    </row>
    <row r="271" spans="1:6" ht="12.75">
      <c r="A271" s="59" t="s">
        <v>13</v>
      </c>
      <c r="B271" s="1" t="s">
        <v>36</v>
      </c>
      <c r="C271" s="57" t="str">
        <f t="shared" si="4"/>
        <v>KirkwallCentrat MDA</v>
      </c>
      <c r="D271" s="58">
        <v>3.52</v>
      </c>
      <c r="E271" s="87">
        <v>37622.375</v>
      </c>
      <c r="F271" s="87">
        <v>37653.375</v>
      </c>
    </row>
    <row r="272" spans="1:6" ht="12.75">
      <c r="A272" s="61" t="s">
        <v>13</v>
      </c>
      <c r="B272" s="1" t="s">
        <v>101</v>
      </c>
      <c r="C272" s="57" t="str">
        <f t="shared" si="4"/>
        <v>KirkwallUnion NCDA</v>
      </c>
      <c r="D272" s="58">
        <v>0.42</v>
      </c>
      <c r="E272" s="87">
        <v>37622.375</v>
      </c>
      <c r="F272" s="87">
        <v>37653.375</v>
      </c>
    </row>
    <row r="273" spans="1:6" ht="12.75">
      <c r="A273" s="61" t="s">
        <v>13</v>
      </c>
      <c r="B273" s="1" t="s">
        <v>102</v>
      </c>
      <c r="C273" s="57" t="str">
        <f t="shared" si="4"/>
        <v>KirkwallUnion EDA</v>
      </c>
      <c r="D273" s="58">
        <v>0.66</v>
      </c>
      <c r="E273" s="87">
        <v>37622.375</v>
      </c>
      <c r="F273" s="87">
        <v>37653.375</v>
      </c>
    </row>
    <row r="274" spans="1:6" ht="12.75">
      <c r="A274" s="61" t="s">
        <v>13</v>
      </c>
      <c r="B274" s="1" t="s">
        <v>103</v>
      </c>
      <c r="C274" s="57" t="str">
        <f t="shared" si="4"/>
        <v>KirkwallUnion NDA</v>
      </c>
      <c r="D274" s="58">
        <v>1.08</v>
      </c>
      <c r="E274" s="87">
        <v>37622.375</v>
      </c>
      <c r="F274" s="87">
        <v>37653.375</v>
      </c>
    </row>
    <row r="275" spans="1:6" ht="12.75">
      <c r="A275" s="61" t="s">
        <v>13</v>
      </c>
      <c r="B275" s="1" t="s">
        <v>104</v>
      </c>
      <c r="C275" s="57" t="str">
        <f t="shared" si="4"/>
        <v>KirkwallUnion SSMDA</v>
      </c>
      <c r="D275" s="58">
        <v>1.47</v>
      </c>
      <c r="E275" s="87">
        <v>37622.375</v>
      </c>
      <c r="F275" s="87">
        <v>37653.375</v>
      </c>
    </row>
    <row r="276" spans="1:6" ht="12.75">
      <c r="A276" s="61" t="s">
        <v>13</v>
      </c>
      <c r="B276" s="1" t="s">
        <v>105</v>
      </c>
      <c r="C276" s="57" t="str">
        <f t="shared" si="4"/>
        <v>KirkwallUnion WDA</v>
      </c>
      <c r="D276" s="58">
        <v>2.78</v>
      </c>
      <c r="E276" s="87">
        <v>37622.375</v>
      </c>
      <c r="F276" s="87">
        <v>37653.375</v>
      </c>
    </row>
    <row r="277" spans="1:6" ht="12.75">
      <c r="A277" s="1" t="s">
        <v>13</v>
      </c>
      <c r="B277" s="1" t="s">
        <v>5</v>
      </c>
      <c r="C277" s="57" t="str">
        <f t="shared" si="4"/>
        <v>KirkwallChippawa</v>
      </c>
      <c r="D277" s="58">
        <v>0.75</v>
      </c>
      <c r="E277" s="87">
        <v>37622.375</v>
      </c>
      <c r="F277" s="87">
        <v>37653.375</v>
      </c>
    </row>
    <row r="278" spans="1:6" ht="12.75">
      <c r="A278" s="1" t="s">
        <v>13</v>
      </c>
      <c r="B278" s="1" t="s">
        <v>37</v>
      </c>
      <c r="C278" s="57" t="str">
        <f t="shared" si="4"/>
        <v>KirkwallConsumers CDA</v>
      </c>
      <c r="D278" s="58">
        <v>0.2</v>
      </c>
      <c r="E278" s="87">
        <v>37622.375</v>
      </c>
      <c r="F278" s="87">
        <v>37653.375</v>
      </c>
    </row>
    <row r="279" spans="1:6" ht="12.75">
      <c r="A279" s="61" t="s">
        <v>13</v>
      </c>
      <c r="B279" s="1" t="s">
        <v>38</v>
      </c>
      <c r="C279" s="57" t="str">
        <f t="shared" si="4"/>
        <v>KirkwallConsumers EDA</v>
      </c>
      <c r="D279" s="58">
        <v>0.94</v>
      </c>
      <c r="E279" s="87">
        <v>37622.375</v>
      </c>
      <c r="F279" s="87">
        <v>37653.375</v>
      </c>
    </row>
    <row r="280" spans="1:6" ht="12.75">
      <c r="A280" s="61" t="s">
        <v>13</v>
      </c>
      <c r="B280" s="1" t="s">
        <v>6</v>
      </c>
      <c r="C280" s="57" t="str">
        <f t="shared" si="4"/>
        <v>KirkwallCornwall</v>
      </c>
      <c r="D280" s="58">
        <v>0.93</v>
      </c>
      <c r="E280" s="87">
        <v>37622.375</v>
      </c>
      <c r="F280" s="87">
        <v>37653.375</v>
      </c>
    </row>
    <row r="281" spans="1:6" ht="12.75">
      <c r="A281" s="61" t="s">
        <v>13</v>
      </c>
      <c r="B281" s="1" t="s">
        <v>7</v>
      </c>
      <c r="C281" s="57" t="str">
        <f t="shared" si="4"/>
        <v>KirkwallEast Hereford</v>
      </c>
      <c r="D281" s="58">
        <v>1.59</v>
      </c>
      <c r="E281" s="87">
        <v>37622.375</v>
      </c>
      <c r="F281" s="87">
        <v>37653.375</v>
      </c>
    </row>
    <row r="282" spans="1:6" ht="12.75">
      <c r="A282" s="61" t="s">
        <v>13</v>
      </c>
      <c r="B282" s="1" t="s">
        <v>41</v>
      </c>
      <c r="C282" s="57" t="str">
        <f t="shared" si="4"/>
        <v>KirkwallGMIT EDA</v>
      </c>
      <c r="D282" s="58">
        <v>1.24</v>
      </c>
      <c r="E282" s="87">
        <v>37622.375</v>
      </c>
      <c r="F282" s="87">
        <v>37653.375</v>
      </c>
    </row>
    <row r="283" spans="1:6" ht="12.75">
      <c r="A283" s="61" t="s">
        <v>13</v>
      </c>
      <c r="B283" s="1" t="s">
        <v>42</v>
      </c>
      <c r="C283" s="57" t="str">
        <f t="shared" si="4"/>
        <v>KirkwallGMIT NDA</v>
      </c>
      <c r="D283" s="58">
        <v>0.98</v>
      </c>
      <c r="E283" s="87">
        <v>37622.375</v>
      </c>
      <c r="F283" s="87">
        <v>37653.375</v>
      </c>
    </row>
    <row r="284" spans="1:6" ht="12.75">
      <c r="A284" s="61" t="s">
        <v>13</v>
      </c>
      <c r="B284" s="1" t="s">
        <v>12</v>
      </c>
      <c r="C284" s="57" t="str">
        <f t="shared" si="4"/>
        <v>KirkwallIroquois</v>
      </c>
      <c r="D284" s="58">
        <v>1.42</v>
      </c>
      <c r="E284" s="87">
        <v>37622.375</v>
      </c>
      <c r="F284" s="87">
        <v>37653.375</v>
      </c>
    </row>
    <row r="285" spans="1:6" ht="12.75">
      <c r="A285" s="61" t="s">
        <v>13</v>
      </c>
      <c r="B285" s="1" t="s">
        <v>43</v>
      </c>
      <c r="C285" s="57" t="str">
        <f t="shared" si="4"/>
        <v>KirkwallKPUC EDA</v>
      </c>
      <c r="D285" s="58">
        <v>0.64</v>
      </c>
      <c r="E285" s="87">
        <v>37622.375</v>
      </c>
      <c r="F285" s="87">
        <v>37653.375</v>
      </c>
    </row>
    <row r="286" spans="1:6" ht="12.75">
      <c r="A286" s="61" t="s">
        <v>13</v>
      </c>
      <c r="B286" s="1" t="s">
        <v>15</v>
      </c>
      <c r="C286" s="57" t="str">
        <f t="shared" si="4"/>
        <v>KirkwallNapierville</v>
      </c>
      <c r="D286" s="58">
        <v>1.22</v>
      </c>
      <c r="E286" s="87">
        <v>37622.375</v>
      </c>
      <c r="F286" s="87">
        <v>37653.375</v>
      </c>
    </row>
    <row r="287" spans="1:6" ht="12.75">
      <c r="A287" s="59" t="s">
        <v>13</v>
      </c>
      <c r="B287" s="1" t="s">
        <v>16</v>
      </c>
      <c r="C287" s="57" t="str">
        <f t="shared" si="4"/>
        <v>KirkwallNiagara Falls</v>
      </c>
      <c r="D287" s="58">
        <v>0.21</v>
      </c>
      <c r="E287" s="87">
        <v>37622.375</v>
      </c>
      <c r="F287" s="87">
        <v>37653.375</v>
      </c>
    </row>
    <row r="288" spans="1:6" ht="12.75">
      <c r="A288" s="61" t="s">
        <v>13</v>
      </c>
      <c r="B288" s="1" t="s">
        <v>17</v>
      </c>
      <c r="C288" s="57" t="str">
        <f t="shared" si="4"/>
        <v>KirkwallPhilipsburg</v>
      </c>
      <c r="D288" s="58">
        <v>1.25</v>
      </c>
      <c r="E288" s="87">
        <v>37622.375</v>
      </c>
      <c r="F288" s="87">
        <v>37653.375</v>
      </c>
    </row>
    <row r="289" spans="1:6" ht="12.75">
      <c r="A289" s="61" t="s">
        <v>13</v>
      </c>
      <c r="B289" s="1" t="s">
        <v>44</v>
      </c>
      <c r="C289" s="57" t="str">
        <f t="shared" si="4"/>
        <v>KirkwallSpruce</v>
      </c>
      <c r="D289" s="58">
        <v>3.52</v>
      </c>
      <c r="E289" s="87">
        <v>37622.375</v>
      </c>
      <c r="F289" s="87">
        <v>37653.375</v>
      </c>
    </row>
    <row r="290" spans="1:6" ht="12.75">
      <c r="A290" s="61" t="s">
        <v>13</v>
      </c>
      <c r="B290" s="1" t="s">
        <v>45</v>
      </c>
      <c r="C290" s="57" t="str">
        <f t="shared" si="4"/>
        <v>KirkwallTCPL NDA</v>
      </c>
      <c r="D290" s="58">
        <v>1.35</v>
      </c>
      <c r="E290" s="87">
        <v>37622.375</v>
      </c>
      <c r="F290" s="87">
        <v>37653.375</v>
      </c>
    </row>
    <row r="291" spans="1:6" ht="12.75">
      <c r="A291" s="61" t="s">
        <v>13</v>
      </c>
      <c r="B291" s="1" t="s">
        <v>46</v>
      </c>
      <c r="C291" s="57" t="str">
        <f t="shared" si="4"/>
        <v>KirkwallTCPL WDA</v>
      </c>
      <c r="D291" s="58">
        <v>2.43</v>
      </c>
      <c r="E291" s="87">
        <v>37622.375</v>
      </c>
      <c r="F291" s="87">
        <v>37653.375</v>
      </c>
    </row>
    <row r="292" spans="1:6" ht="12.75">
      <c r="A292" s="61" t="s">
        <v>13</v>
      </c>
      <c r="B292" s="1" t="s">
        <v>47</v>
      </c>
      <c r="C292" s="57" t="str">
        <f t="shared" si="4"/>
        <v>KirkwallTPLP NDA</v>
      </c>
      <c r="D292" s="58">
        <v>1.82</v>
      </c>
      <c r="E292" s="87">
        <v>37622.375</v>
      </c>
      <c r="F292" s="87">
        <v>37653.375</v>
      </c>
    </row>
    <row r="293" spans="1:6" ht="12.75">
      <c r="A293" s="1" t="s">
        <v>13</v>
      </c>
      <c r="B293" s="1" t="s">
        <v>49</v>
      </c>
      <c r="C293" s="57" t="str">
        <f t="shared" si="4"/>
        <v>KirkwallUnion CDA</v>
      </c>
      <c r="D293" s="58">
        <v>0.06666666666666668</v>
      </c>
      <c r="E293" s="87">
        <v>37622.375</v>
      </c>
      <c r="F293" s="87">
        <v>37653.375</v>
      </c>
    </row>
    <row r="294" spans="1:6" ht="12.75">
      <c r="A294" s="61" t="s">
        <v>14</v>
      </c>
      <c r="B294" s="1" t="s">
        <v>34</v>
      </c>
      <c r="C294" s="57" t="str">
        <f t="shared" si="4"/>
        <v>LiebenthalCentram MDA</v>
      </c>
      <c r="D294" s="58">
        <v>1.55</v>
      </c>
      <c r="E294" s="87">
        <v>37622.375</v>
      </c>
      <c r="F294" s="87">
        <v>37653.375</v>
      </c>
    </row>
    <row r="295" spans="1:6" ht="12.75">
      <c r="A295" s="61" t="s">
        <v>14</v>
      </c>
      <c r="B295" s="1" t="s">
        <v>35</v>
      </c>
      <c r="C295" s="57" t="str">
        <f t="shared" si="4"/>
        <v>LiebenthalCentram SSDA</v>
      </c>
      <c r="D295" s="58">
        <v>0.96</v>
      </c>
      <c r="E295" s="87">
        <v>37622.375</v>
      </c>
      <c r="F295" s="87">
        <v>37653.375</v>
      </c>
    </row>
    <row r="296" spans="1:6" ht="12.75">
      <c r="A296" s="65" t="s">
        <v>14</v>
      </c>
      <c r="B296" s="66" t="s">
        <v>101</v>
      </c>
      <c r="C296" s="57" t="str">
        <f t="shared" si="4"/>
        <v>LiebenthalUnion NCDA</v>
      </c>
      <c r="D296" s="58">
        <v>5.37</v>
      </c>
      <c r="E296" s="87">
        <v>37622.375</v>
      </c>
      <c r="F296" s="87">
        <v>37653.375</v>
      </c>
    </row>
    <row r="297" spans="1:6" ht="12.75">
      <c r="A297" s="65" t="s">
        <v>14</v>
      </c>
      <c r="B297" s="66" t="s">
        <v>102</v>
      </c>
      <c r="C297" s="57" t="str">
        <f t="shared" si="4"/>
        <v>LiebenthalUnion EDA</v>
      </c>
      <c r="D297" s="58">
        <v>5.37</v>
      </c>
      <c r="E297" s="87">
        <v>37622.375</v>
      </c>
      <c r="F297" s="87">
        <v>37653.375</v>
      </c>
    </row>
    <row r="298" spans="1:6" ht="12.75">
      <c r="A298" s="65" t="s">
        <v>14</v>
      </c>
      <c r="B298" s="1" t="s">
        <v>103</v>
      </c>
      <c r="C298" s="57" t="str">
        <f t="shared" si="4"/>
        <v>LiebenthalUnion NDA</v>
      </c>
      <c r="D298" s="58">
        <v>4.23</v>
      </c>
      <c r="E298" s="87">
        <v>37622.375</v>
      </c>
      <c r="F298" s="87">
        <v>37653.375</v>
      </c>
    </row>
    <row r="299" spans="1:6" ht="12.75">
      <c r="A299" s="65" t="s">
        <v>14</v>
      </c>
      <c r="B299" s="1" t="s">
        <v>104</v>
      </c>
      <c r="C299" s="57" t="str">
        <f t="shared" si="4"/>
        <v>LiebenthalUnion SSMDA</v>
      </c>
      <c r="D299" s="58">
        <v>4.23</v>
      </c>
      <c r="E299" s="87">
        <v>37622.375</v>
      </c>
      <c r="F299" s="87">
        <v>37653.375</v>
      </c>
    </row>
    <row r="300" spans="1:6" ht="12.75">
      <c r="A300" s="65" t="s">
        <v>14</v>
      </c>
      <c r="B300" s="66" t="s">
        <v>105</v>
      </c>
      <c r="C300" s="57" t="str">
        <f t="shared" si="4"/>
        <v>LiebenthalUnion WDA</v>
      </c>
      <c r="D300" s="58">
        <v>2.7</v>
      </c>
      <c r="E300" s="87">
        <v>37622.375</v>
      </c>
      <c r="F300" s="87">
        <v>37653.375</v>
      </c>
    </row>
    <row r="301" spans="1:6" ht="12.75">
      <c r="A301" s="61" t="s">
        <v>14</v>
      </c>
      <c r="B301" s="1" t="s">
        <v>36</v>
      </c>
      <c r="C301" s="57" t="str">
        <f t="shared" si="4"/>
        <v>LiebenthalCentrat MDA</v>
      </c>
      <c r="D301" s="58">
        <v>1.55</v>
      </c>
      <c r="E301" s="87">
        <v>37622.375</v>
      </c>
      <c r="F301" s="87">
        <v>37653.375</v>
      </c>
    </row>
    <row r="302" spans="1:6" ht="12.75">
      <c r="A302" s="61" t="s">
        <v>14</v>
      </c>
      <c r="B302" s="1" t="s">
        <v>5</v>
      </c>
      <c r="C302" s="57" t="str">
        <f t="shared" si="4"/>
        <v>LiebenthalChippawa</v>
      </c>
      <c r="D302" s="58">
        <v>5.95</v>
      </c>
      <c r="E302" s="87">
        <v>37622.375</v>
      </c>
      <c r="F302" s="87">
        <v>37653.375</v>
      </c>
    </row>
    <row r="303" spans="1:6" ht="12.75">
      <c r="A303" s="65" t="s">
        <v>14</v>
      </c>
      <c r="B303" s="66" t="s">
        <v>37</v>
      </c>
      <c r="C303" s="57" t="str">
        <f t="shared" si="4"/>
        <v>LiebenthalConsumers CDA</v>
      </c>
      <c r="D303" s="58">
        <v>5.37</v>
      </c>
      <c r="E303" s="87">
        <v>37622.375</v>
      </c>
      <c r="F303" s="87">
        <v>37653.375</v>
      </c>
    </row>
    <row r="304" spans="1:6" ht="12.75">
      <c r="A304" s="65" t="s">
        <v>14</v>
      </c>
      <c r="B304" s="66" t="s">
        <v>38</v>
      </c>
      <c r="C304" s="57" t="str">
        <f t="shared" si="4"/>
        <v>LiebenthalConsumers EDA</v>
      </c>
      <c r="D304" s="58">
        <v>5.37</v>
      </c>
      <c r="E304" s="87">
        <v>37622.375</v>
      </c>
      <c r="F304" s="87">
        <v>37653.375</v>
      </c>
    </row>
    <row r="305" spans="1:6" ht="12.75">
      <c r="A305" s="65" t="s">
        <v>14</v>
      </c>
      <c r="B305" s="66" t="s">
        <v>39</v>
      </c>
      <c r="C305" s="57" t="str">
        <f t="shared" si="4"/>
        <v>LiebenthalConsumers SWDA</v>
      </c>
      <c r="D305" s="58">
        <v>5.37</v>
      </c>
      <c r="E305" s="87">
        <v>37622.375</v>
      </c>
      <c r="F305" s="87">
        <v>37653.375</v>
      </c>
    </row>
    <row r="306" spans="1:6" ht="12.75">
      <c r="A306" s="61" t="s">
        <v>14</v>
      </c>
      <c r="B306" s="1" t="s">
        <v>6</v>
      </c>
      <c r="C306" s="57" t="str">
        <f t="shared" si="4"/>
        <v>LiebenthalCornwall</v>
      </c>
      <c r="D306" s="58">
        <v>5.57</v>
      </c>
      <c r="E306" s="87">
        <v>37622.375</v>
      </c>
      <c r="F306" s="87">
        <v>37653.375</v>
      </c>
    </row>
    <row r="307" spans="1:6" ht="12.75">
      <c r="A307" s="61" t="s">
        <v>14</v>
      </c>
      <c r="B307" s="1" t="s">
        <v>7</v>
      </c>
      <c r="C307" s="57" t="str">
        <f t="shared" si="4"/>
        <v>LiebenthalEast Hereford</v>
      </c>
      <c r="D307" s="58">
        <v>6.23</v>
      </c>
      <c r="E307" s="87">
        <v>37622.375</v>
      </c>
      <c r="F307" s="87">
        <v>37653.375</v>
      </c>
    </row>
    <row r="308" spans="1:6" ht="12.75">
      <c r="A308" s="1" t="s">
        <v>14</v>
      </c>
      <c r="B308" s="1" t="s">
        <v>8</v>
      </c>
      <c r="C308" s="57" t="str">
        <f t="shared" si="4"/>
        <v>LiebenthalEmerson 1</v>
      </c>
      <c r="D308" s="58">
        <v>1.91</v>
      </c>
      <c r="E308" s="87">
        <v>37622.375</v>
      </c>
      <c r="F308" s="87">
        <v>37653.375</v>
      </c>
    </row>
    <row r="309" spans="1:6" ht="12.75">
      <c r="A309" s="1" t="s">
        <v>14</v>
      </c>
      <c r="B309" s="1" t="s">
        <v>9</v>
      </c>
      <c r="C309" s="57" t="str">
        <f t="shared" si="4"/>
        <v>LiebenthalEmerson 2</v>
      </c>
      <c r="D309" s="58">
        <v>1.91</v>
      </c>
      <c r="E309" s="87">
        <v>37622.375</v>
      </c>
      <c r="F309" s="87">
        <v>37653.375</v>
      </c>
    </row>
    <row r="310" spans="1:6" ht="12.75">
      <c r="A310" s="61" t="s">
        <v>14</v>
      </c>
      <c r="B310" s="1" t="s">
        <v>40</v>
      </c>
      <c r="C310" s="57" t="str">
        <f t="shared" si="4"/>
        <v>LiebenthalGladstone MDA</v>
      </c>
      <c r="D310" s="58">
        <v>1.55</v>
      </c>
      <c r="E310" s="87">
        <v>37622.375</v>
      </c>
      <c r="F310" s="87">
        <v>37653.375</v>
      </c>
    </row>
    <row r="311" spans="1:6" ht="12.75">
      <c r="A311" s="65" t="s">
        <v>14</v>
      </c>
      <c r="B311" s="66" t="s">
        <v>41</v>
      </c>
      <c r="C311" s="57" t="str">
        <f t="shared" si="4"/>
        <v>LiebenthalGMIT EDA</v>
      </c>
      <c r="D311" s="58">
        <v>5.37</v>
      </c>
      <c r="E311" s="87">
        <v>37622.375</v>
      </c>
      <c r="F311" s="87">
        <v>37653.375</v>
      </c>
    </row>
    <row r="312" spans="1:6" ht="12.75">
      <c r="A312" s="65" t="s">
        <v>14</v>
      </c>
      <c r="B312" s="1" t="s">
        <v>42</v>
      </c>
      <c r="C312" s="57" t="str">
        <f t="shared" si="4"/>
        <v>LiebenthalGMIT NDA</v>
      </c>
      <c r="D312" s="58">
        <v>4.23</v>
      </c>
      <c r="E312" s="87">
        <v>37622.375</v>
      </c>
      <c r="F312" s="87">
        <v>37653.375</v>
      </c>
    </row>
    <row r="313" spans="1:6" ht="12.75">
      <c r="A313" s="65" t="s">
        <v>14</v>
      </c>
      <c r="B313" s="1" t="s">
        <v>11</v>
      </c>
      <c r="C313" s="57" t="str">
        <f t="shared" si="4"/>
        <v>LiebenthalHerbert</v>
      </c>
      <c r="D313" s="58">
        <v>0.96</v>
      </c>
      <c r="E313" s="87">
        <v>37622.375</v>
      </c>
      <c r="F313" s="87">
        <v>37653.375</v>
      </c>
    </row>
    <row r="314" spans="1:6" ht="12.75">
      <c r="A314" s="61" t="s">
        <v>14</v>
      </c>
      <c r="B314" s="1" t="s">
        <v>12</v>
      </c>
      <c r="C314" s="57" t="str">
        <f t="shared" si="4"/>
        <v>LiebenthalIroquois</v>
      </c>
      <c r="D314" s="58">
        <v>6.01</v>
      </c>
      <c r="E314" s="87">
        <v>37622.375</v>
      </c>
      <c r="F314" s="87">
        <v>37653.375</v>
      </c>
    </row>
    <row r="315" spans="1:6" ht="12.75">
      <c r="A315" s="65" t="s">
        <v>14</v>
      </c>
      <c r="B315" s="66" t="s">
        <v>43</v>
      </c>
      <c r="C315" s="57" t="str">
        <f t="shared" si="4"/>
        <v>LiebenthalKPUC EDA</v>
      </c>
      <c r="D315" s="58">
        <v>5.37</v>
      </c>
      <c r="E315" s="87">
        <v>37622.375</v>
      </c>
      <c r="F315" s="87">
        <v>37653.375</v>
      </c>
    </row>
    <row r="316" spans="1:6" ht="12.75">
      <c r="A316" s="1" t="s">
        <v>14</v>
      </c>
      <c r="B316" s="1" t="s">
        <v>15</v>
      </c>
      <c r="C316" s="57" t="str">
        <f t="shared" si="4"/>
        <v>LiebenthalNapierville</v>
      </c>
      <c r="D316" s="58">
        <v>5.86</v>
      </c>
      <c r="E316" s="87">
        <v>37622.375</v>
      </c>
      <c r="F316" s="87">
        <v>37653.375</v>
      </c>
    </row>
    <row r="317" spans="1:6" ht="12.75">
      <c r="A317" s="61" t="s">
        <v>14</v>
      </c>
      <c r="B317" s="1" t="s">
        <v>16</v>
      </c>
      <c r="C317" s="57" t="str">
        <f t="shared" si="4"/>
        <v>LiebenthalNiagara Falls</v>
      </c>
      <c r="D317" s="58">
        <v>5.42</v>
      </c>
      <c r="E317" s="87">
        <v>37622.375</v>
      </c>
      <c r="F317" s="87">
        <v>37653.375</v>
      </c>
    </row>
    <row r="318" spans="1:6" ht="12.75">
      <c r="A318" s="61" t="s">
        <v>14</v>
      </c>
      <c r="B318" s="1" t="s">
        <v>17</v>
      </c>
      <c r="C318" s="57" t="str">
        <f t="shared" si="4"/>
        <v>LiebenthalPhilipsburg</v>
      </c>
      <c r="D318" s="58">
        <v>5.89</v>
      </c>
      <c r="E318" s="87">
        <v>37622.375</v>
      </c>
      <c r="F318" s="87">
        <v>37653.375</v>
      </c>
    </row>
    <row r="319" spans="1:6" ht="12.75">
      <c r="A319" s="61" t="s">
        <v>14</v>
      </c>
      <c r="B319" s="1" t="s">
        <v>44</v>
      </c>
      <c r="C319" s="57" t="str">
        <f t="shared" si="4"/>
        <v>LiebenthalSpruce</v>
      </c>
      <c r="D319" s="58">
        <v>1.76</v>
      </c>
      <c r="E319" s="87">
        <v>37622.375</v>
      </c>
      <c r="F319" s="87">
        <v>37653.375</v>
      </c>
    </row>
    <row r="320" spans="1:6" ht="12.75">
      <c r="A320" s="61" t="s">
        <v>14</v>
      </c>
      <c r="B320" s="1" t="s">
        <v>21</v>
      </c>
      <c r="C320" s="57" t="str">
        <f t="shared" si="4"/>
        <v>LiebenthalSt. Clair</v>
      </c>
      <c r="D320" s="58">
        <v>4.66</v>
      </c>
      <c r="E320" s="87">
        <v>37622.375</v>
      </c>
      <c r="F320" s="87">
        <v>37653.375</v>
      </c>
    </row>
    <row r="321" spans="1:6" ht="12.75">
      <c r="A321" s="65" t="s">
        <v>14</v>
      </c>
      <c r="B321" s="1" t="s">
        <v>45</v>
      </c>
      <c r="C321" s="57" t="str">
        <f t="shared" si="4"/>
        <v>LiebenthalTCPL NDA</v>
      </c>
      <c r="D321" s="58">
        <v>4.23</v>
      </c>
      <c r="E321" s="87">
        <v>37622.375</v>
      </c>
      <c r="F321" s="87">
        <v>37653.375</v>
      </c>
    </row>
    <row r="322" spans="1:6" ht="12.75">
      <c r="A322" s="65" t="s">
        <v>14</v>
      </c>
      <c r="B322" s="66" t="s">
        <v>46</v>
      </c>
      <c r="C322" s="57" t="str">
        <f t="shared" si="4"/>
        <v>LiebenthalTCPL WDA</v>
      </c>
      <c r="D322" s="58">
        <v>2.7</v>
      </c>
      <c r="E322" s="87">
        <v>37622.375</v>
      </c>
      <c r="F322" s="87">
        <v>37653.375</v>
      </c>
    </row>
    <row r="323" spans="1:6" ht="12.75">
      <c r="A323" s="65" t="s">
        <v>14</v>
      </c>
      <c r="B323" s="66" t="s">
        <v>47</v>
      </c>
      <c r="C323" s="57" t="str">
        <f aca="true" t="shared" si="5" ref="C323:C386">CONCATENATE(A323,B323)</f>
        <v>LiebenthalTPLP NDA</v>
      </c>
      <c r="D323" s="58">
        <v>4.23</v>
      </c>
      <c r="E323" s="87">
        <v>37622.375</v>
      </c>
      <c r="F323" s="87">
        <v>37653.375</v>
      </c>
    </row>
    <row r="324" spans="1:6" ht="12.75">
      <c r="A324" s="1" t="s">
        <v>14</v>
      </c>
      <c r="B324" s="1" t="s">
        <v>48</v>
      </c>
      <c r="C324" s="57" t="str">
        <f t="shared" si="5"/>
        <v>LiebenthalTransgas SSDA</v>
      </c>
      <c r="D324" s="58">
        <v>0.96</v>
      </c>
      <c r="E324" s="87">
        <v>37622.375</v>
      </c>
      <c r="F324" s="87">
        <v>37653.375</v>
      </c>
    </row>
    <row r="325" spans="1:6" ht="12.75">
      <c r="A325" s="65" t="s">
        <v>14</v>
      </c>
      <c r="B325" s="66" t="s">
        <v>49</v>
      </c>
      <c r="C325" s="57" t="str">
        <f t="shared" si="5"/>
        <v>LiebenthalUnion CDA</v>
      </c>
      <c r="D325" s="58">
        <v>5.37</v>
      </c>
      <c r="E325" s="87">
        <v>37622.375</v>
      </c>
      <c r="F325" s="87">
        <v>37653.375</v>
      </c>
    </row>
    <row r="326" spans="1:6" ht="12.75">
      <c r="A326" s="65" t="s">
        <v>14</v>
      </c>
      <c r="B326" s="66" t="s">
        <v>50</v>
      </c>
      <c r="C326" s="57" t="str">
        <f t="shared" si="5"/>
        <v>LiebenthalUnion SWDA</v>
      </c>
      <c r="D326" s="58">
        <v>5.37</v>
      </c>
      <c r="E326" s="87">
        <v>37622.375</v>
      </c>
      <c r="F326" s="87">
        <v>37653.375</v>
      </c>
    </row>
    <row r="327" spans="1:6" ht="12.75">
      <c r="A327" s="65" t="s">
        <v>14</v>
      </c>
      <c r="B327" s="66" t="s">
        <v>31</v>
      </c>
      <c r="C327" s="57" t="str">
        <f t="shared" si="5"/>
        <v>LiebenthalWelwyn</v>
      </c>
      <c r="D327" s="58">
        <v>0.96</v>
      </c>
      <c r="E327" s="87">
        <v>37622.375</v>
      </c>
      <c r="F327" s="87">
        <v>37653.375</v>
      </c>
    </row>
    <row r="328" spans="1:6" ht="12.75">
      <c r="A328" s="59" t="s">
        <v>16</v>
      </c>
      <c r="B328" s="1" t="s">
        <v>36</v>
      </c>
      <c r="C328" s="57" t="str">
        <f t="shared" si="5"/>
        <v>Niagara FallsCentrat MDA</v>
      </c>
      <c r="D328" s="58">
        <v>3.72</v>
      </c>
      <c r="E328" s="87">
        <v>37622.375</v>
      </c>
      <c r="F328" s="87">
        <v>37653.375</v>
      </c>
    </row>
    <row r="329" spans="1:6" ht="12.75">
      <c r="A329" s="59" t="s">
        <v>16</v>
      </c>
      <c r="B329" s="1" t="s">
        <v>101</v>
      </c>
      <c r="C329" s="57" t="str">
        <f t="shared" si="5"/>
        <v>Niagara FallsUnion NCDA</v>
      </c>
      <c r="D329" s="58">
        <v>0.59</v>
      </c>
      <c r="E329" s="87">
        <v>37622.375</v>
      </c>
      <c r="F329" s="87">
        <v>37653.375</v>
      </c>
    </row>
    <row r="330" spans="1:6" ht="12.75">
      <c r="A330" s="59" t="s">
        <v>16</v>
      </c>
      <c r="B330" s="1" t="s">
        <v>102</v>
      </c>
      <c r="C330" s="57" t="str">
        <f t="shared" si="5"/>
        <v>Niagara FallsUnion EDA</v>
      </c>
      <c r="D330" s="58">
        <v>0.83</v>
      </c>
      <c r="E330" s="87">
        <v>37622.375</v>
      </c>
      <c r="F330" s="87">
        <v>37653.375</v>
      </c>
    </row>
    <row r="331" spans="1:6" ht="12.75">
      <c r="A331" s="59" t="s">
        <v>16</v>
      </c>
      <c r="B331" s="1" t="s">
        <v>103</v>
      </c>
      <c r="C331" s="57" t="str">
        <f t="shared" si="5"/>
        <v>Niagara FallsUnion NDA</v>
      </c>
      <c r="D331" s="58">
        <v>1.25</v>
      </c>
      <c r="E331" s="87">
        <v>37622.375</v>
      </c>
      <c r="F331" s="87">
        <v>37653.375</v>
      </c>
    </row>
    <row r="332" spans="1:6" ht="12.75">
      <c r="A332" s="59" t="s">
        <v>16</v>
      </c>
      <c r="B332" s="1" t="s">
        <v>104</v>
      </c>
      <c r="C332" s="57" t="str">
        <f t="shared" si="5"/>
        <v>Niagara FallsUnion SSMDA</v>
      </c>
      <c r="D332" s="58">
        <v>1.67</v>
      </c>
      <c r="E332" s="87">
        <v>37622.375</v>
      </c>
      <c r="F332" s="87">
        <v>37653.375</v>
      </c>
    </row>
    <row r="333" spans="1:6" ht="12.75">
      <c r="A333" s="59" t="s">
        <v>16</v>
      </c>
      <c r="B333" s="1" t="s">
        <v>105</v>
      </c>
      <c r="C333" s="57" t="str">
        <f t="shared" si="5"/>
        <v>Niagara FallsUnion WDA</v>
      </c>
      <c r="D333" s="58">
        <v>2.95</v>
      </c>
      <c r="E333" s="87">
        <v>37622.375</v>
      </c>
      <c r="F333" s="87">
        <v>37653.375</v>
      </c>
    </row>
    <row r="334" spans="1:6" ht="12.75">
      <c r="A334" s="59" t="s">
        <v>16</v>
      </c>
      <c r="B334" s="1" t="s">
        <v>5</v>
      </c>
      <c r="C334" s="57" t="str">
        <f t="shared" si="5"/>
        <v>Niagara FallsChippawa</v>
      </c>
      <c r="D334" s="58">
        <v>0.61</v>
      </c>
      <c r="E334" s="87">
        <v>37622.375</v>
      </c>
      <c r="F334" s="87">
        <v>37653.375</v>
      </c>
    </row>
    <row r="335" spans="1:6" ht="12.75">
      <c r="A335" s="59" t="s">
        <v>16</v>
      </c>
      <c r="B335" s="1" t="s">
        <v>37</v>
      </c>
      <c r="C335" s="57" t="str">
        <f t="shared" si="5"/>
        <v>Niagara FallsConsumers CDA</v>
      </c>
      <c r="D335" s="58">
        <v>0.31</v>
      </c>
      <c r="E335" s="87">
        <v>37622.375</v>
      </c>
      <c r="F335" s="87">
        <v>37653.375</v>
      </c>
    </row>
    <row r="336" spans="1:6" ht="12.75">
      <c r="A336" s="59" t="s">
        <v>16</v>
      </c>
      <c r="B336" s="1" t="s">
        <v>38</v>
      </c>
      <c r="C336" s="57" t="str">
        <f t="shared" si="5"/>
        <v>Niagara FallsConsumers EDA</v>
      </c>
      <c r="D336" s="58">
        <v>1.11</v>
      </c>
      <c r="E336" s="87">
        <v>37622.375</v>
      </c>
      <c r="F336" s="87">
        <v>37653.375</v>
      </c>
    </row>
    <row r="337" spans="1:6" ht="12.75">
      <c r="A337" s="59" t="s">
        <v>16</v>
      </c>
      <c r="B337" s="1" t="s">
        <v>6</v>
      </c>
      <c r="C337" s="57" t="str">
        <f t="shared" si="5"/>
        <v>Niagara FallsCornwall</v>
      </c>
      <c r="D337" s="58">
        <v>1.1</v>
      </c>
      <c r="E337" s="87">
        <v>37622.375</v>
      </c>
      <c r="F337" s="87">
        <v>37653.375</v>
      </c>
    </row>
    <row r="338" spans="1:6" ht="12.75">
      <c r="A338" s="68" t="s">
        <v>16</v>
      </c>
      <c r="B338" s="1" t="s">
        <v>7</v>
      </c>
      <c r="C338" s="57" t="str">
        <f t="shared" si="5"/>
        <v>Niagara FallsEast Hereford</v>
      </c>
      <c r="D338" s="58">
        <v>1.76</v>
      </c>
      <c r="E338" s="87">
        <v>37622.375</v>
      </c>
      <c r="F338" s="87">
        <v>37653.375</v>
      </c>
    </row>
    <row r="339" spans="1:6" ht="12.75">
      <c r="A339" s="68" t="s">
        <v>16</v>
      </c>
      <c r="B339" s="1" t="s">
        <v>41</v>
      </c>
      <c r="C339" s="57" t="str">
        <f t="shared" si="5"/>
        <v>Niagara FallsGMIT EDA</v>
      </c>
      <c r="D339" s="58">
        <v>1.41</v>
      </c>
      <c r="E339" s="87">
        <v>37622.375</v>
      </c>
      <c r="F339" s="87">
        <v>37653.375</v>
      </c>
    </row>
    <row r="340" spans="1:6" ht="12.75">
      <c r="A340" s="68" t="s">
        <v>16</v>
      </c>
      <c r="B340" s="1" t="s">
        <v>42</v>
      </c>
      <c r="C340" s="57" t="str">
        <f t="shared" si="5"/>
        <v>Niagara FallsGMIT NDA</v>
      </c>
      <c r="D340" s="58">
        <v>1.15</v>
      </c>
      <c r="E340" s="87">
        <v>37622.375</v>
      </c>
      <c r="F340" s="87">
        <v>37653.375</v>
      </c>
    </row>
    <row r="341" spans="1:6" ht="12.75">
      <c r="A341" s="68" t="s">
        <v>16</v>
      </c>
      <c r="B341" s="1" t="s">
        <v>12</v>
      </c>
      <c r="C341" s="57" t="str">
        <f t="shared" si="5"/>
        <v>Niagara FallsIroquois</v>
      </c>
      <c r="D341" s="58">
        <v>1.59</v>
      </c>
      <c r="E341" s="87">
        <v>37622.375</v>
      </c>
      <c r="F341" s="87">
        <v>37653.375</v>
      </c>
    </row>
    <row r="342" spans="1:6" ht="12.75">
      <c r="A342" s="68" t="s">
        <v>16</v>
      </c>
      <c r="B342" s="1" t="s">
        <v>43</v>
      </c>
      <c r="C342" s="57" t="str">
        <f t="shared" si="5"/>
        <v>Niagara FallsKPUC EDA</v>
      </c>
      <c r="D342" s="58">
        <v>0.81</v>
      </c>
      <c r="E342" s="87">
        <v>37622.375</v>
      </c>
      <c r="F342" s="87">
        <v>37653.375</v>
      </c>
    </row>
    <row r="343" spans="1:6" ht="12.75">
      <c r="A343" s="68" t="s">
        <v>16</v>
      </c>
      <c r="B343" s="1" t="s">
        <v>15</v>
      </c>
      <c r="C343" s="57" t="str">
        <f t="shared" si="5"/>
        <v>Niagara FallsNapierville</v>
      </c>
      <c r="D343" s="58">
        <v>1.39</v>
      </c>
      <c r="E343" s="87">
        <v>37622.375</v>
      </c>
      <c r="F343" s="87">
        <v>37653.375</v>
      </c>
    </row>
    <row r="344" spans="1:6" ht="12.75">
      <c r="A344" s="68" t="s">
        <v>16</v>
      </c>
      <c r="B344" s="1" t="s">
        <v>17</v>
      </c>
      <c r="C344" s="57" t="str">
        <f t="shared" si="5"/>
        <v>Niagara FallsPhilipsburg</v>
      </c>
      <c r="D344" s="58">
        <v>1.42</v>
      </c>
      <c r="E344" s="87">
        <v>37622.375</v>
      </c>
      <c r="F344" s="87">
        <v>37653.375</v>
      </c>
    </row>
    <row r="345" spans="1:6" ht="12.75">
      <c r="A345" s="68" t="s">
        <v>16</v>
      </c>
      <c r="B345" s="1" t="s">
        <v>44</v>
      </c>
      <c r="C345" s="57" t="str">
        <f t="shared" si="5"/>
        <v>Niagara FallsSpruce</v>
      </c>
      <c r="D345" s="58">
        <v>3.72</v>
      </c>
      <c r="E345" s="87">
        <v>37622.375</v>
      </c>
      <c r="F345" s="87">
        <v>37653.375</v>
      </c>
    </row>
    <row r="346" spans="1:6" ht="12.75">
      <c r="A346" s="68" t="s">
        <v>16</v>
      </c>
      <c r="B346" s="1" t="s">
        <v>45</v>
      </c>
      <c r="C346" s="57" t="str">
        <f t="shared" si="5"/>
        <v>Niagara FallsTCPL NDA</v>
      </c>
      <c r="D346" s="58">
        <v>1.52</v>
      </c>
      <c r="E346" s="87">
        <v>37622.375</v>
      </c>
      <c r="F346" s="87">
        <v>37653.375</v>
      </c>
    </row>
    <row r="347" spans="1:6" ht="12.75">
      <c r="A347" s="68" t="s">
        <v>16</v>
      </c>
      <c r="B347" s="1" t="s">
        <v>46</v>
      </c>
      <c r="C347" s="57" t="str">
        <f t="shared" si="5"/>
        <v>Niagara FallsTCPL WDA</v>
      </c>
      <c r="D347" s="58">
        <v>2.6</v>
      </c>
      <c r="E347" s="87">
        <v>37622.375</v>
      </c>
      <c r="F347" s="87">
        <v>37653.375</v>
      </c>
    </row>
    <row r="348" spans="1:6" ht="12.75">
      <c r="A348" s="68" t="s">
        <v>16</v>
      </c>
      <c r="B348" s="1" t="s">
        <v>47</v>
      </c>
      <c r="C348" s="57" t="str">
        <f t="shared" si="5"/>
        <v>Niagara FallsTPLP NDA</v>
      </c>
      <c r="D348" s="58">
        <v>2</v>
      </c>
      <c r="E348" s="87">
        <v>37622.375</v>
      </c>
      <c r="F348" s="87">
        <v>37653.375</v>
      </c>
    </row>
    <row r="349" spans="1:6" ht="12.75">
      <c r="A349" s="68" t="s">
        <v>16</v>
      </c>
      <c r="B349" s="1" t="s">
        <v>49</v>
      </c>
      <c r="C349" s="57" t="str">
        <f t="shared" si="5"/>
        <v>Niagara FallsUnion CDA</v>
      </c>
      <c r="D349" s="58">
        <v>0.24</v>
      </c>
      <c r="E349" s="87">
        <v>37622.375</v>
      </c>
      <c r="F349" s="87">
        <v>37653.375</v>
      </c>
    </row>
    <row r="350" spans="1:6" ht="12.75">
      <c r="A350" s="68" t="s">
        <v>18</v>
      </c>
      <c r="B350" s="1" t="s">
        <v>3</v>
      </c>
      <c r="C350" s="57" t="str">
        <f t="shared" si="5"/>
        <v>RichmoundBayhurst 1</v>
      </c>
      <c r="D350" s="58">
        <v>1.03</v>
      </c>
      <c r="E350" s="87">
        <v>37622.375</v>
      </c>
      <c r="F350" s="87">
        <v>37653.375</v>
      </c>
    </row>
    <row r="351" spans="1:6" ht="12.75">
      <c r="A351" s="67" t="s">
        <v>18</v>
      </c>
      <c r="B351" s="1" t="s">
        <v>34</v>
      </c>
      <c r="C351" s="57" t="str">
        <f t="shared" si="5"/>
        <v>RichmoundCentram MDA</v>
      </c>
      <c r="D351" s="58">
        <v>1.63</v>
      </c>
      <c r="E351" s="87">
        <v>37622.375</v>
      </c>
      <c r="F351" s="87">
        <v>37653.375</v>
      </c>
    </row>
    <row r="352" spans="1:6" ht="12.75">
      <c r="A352" s="67" t="s">
        <v>18</v>
      </c>
      <c r="B352" s="1" t="s">
        <v>35</v>
      </c>
      <c r="C352" s="57" t="str">
        <f t="shared" si="5"/>
        <v>RichmoundCentram SSDA</v>
      </c>
      <c r="D352" s="58">
        <v>1.03</v>
      </c>
      <c r="E352" s="87">
        <v>37622.375</v>
      </c>
      <c r="F352" s="87">
        <v>37653.375</v>
      </c>
    </row>
    <row r="353" spans="1:6" ht="12.75">
      <c r="A353" s="68" t="s">
        <v>18</v>
      </c>
      <c r="B353" s="1" t="s">
        <v>101</v>
      </c>
      <c r="C353" s="57" t="str">
        <f t="shared" si="5"/>
        <v>RichmoundUnion NCDA</v>
      </c>
      <c r="D353" s="58">
        <v>5.44</v>
      </c>
      <c r="E353" s="87">
        <v>37622.375</v>
      </c>
      <c r="F353" s="87">
        <v>37653.375</v>
      </c>
    </row>
    <row r="354" spans="1:6" ht="12.75">
      <c r="A354" s="68" t="s">
        <v>18</v>
      </c>
      <c r="B354" s="1" t="s">
        <v>102</v>
      </c>
      <c r="C354" s="57" t="str">
        <f t="shared" si="5"/>
        <v>RichmoundUnion EDA</v>
      </c>
      <c r="D354" s="58">
        <v>5.44</v>
      </c>
      <c r="E354" s="87">
        <v>37622.375</v>
      </c>
      <c r="F354" s="87">
        <v>37653.375</v>
      </c>
    </row>
    <row r="355" spans="1:6" ht="12.75">
      <c r="A355" s="69" t="s">
        <v>18</v>
      </c>
      <c r="B355" s="1" t="s">
        <v>103</v>
      </c>
      <c r="C355" s="57" t="str">
        <f t="shared" si="5"/>
        <v>RichmoundUnion NDA</v>
      </c>
      <c r="D355" s="58">
        <v>4.3</v>
      </c>
      <c r="E355" s="87">
        <v>37622.375</v>
      </c>
      <c r="F355" s="87">
        <v>37653.375</v>
      </c>
    </row>
    <row r="356" spans="1:6" ht="12.75">
      <c r="A356" s="69" t="s">
        <v>18</v>
      </c>
      <c r="B356" s="1" t="s">
        <v>104</v>
      </c>
      <c r="C356" s="57" t="str">
        <f t="shared" si="5"/>
        <v>RichmoundUnion SSMDA</v>
      </c>
      <c r="D356" s="58">
        <v>4.3</v>
      </c>
      <c r="E356" s="87">
        <v>37622.375</v>
      </c>
      <c r="F356" s="87">
        <v>37653.375</v>
      </c>
    </row>
    <row r="357" spans="1:6" ht="12.75">
      <c r="A357" s="69" t="s">
        <v>18</v>
      </c>
      <c r="B357" s="1" t="s">
        <v>105</v>
      </c>
      <c r="C357" s="57" t="str">
        <f t="shared" si="5"/>
        <v>RichmoundUnion WDA</v>
      </c>
      <c r="D357" s="58">
        <v>2.77</v>
      </c>
      <c r="E357" s="87">
        <v>37622.375</v>
      </c>
      <c r="F357" s="87">
        <v>37653.375</v>
      </c>
    </row>
    <row r="358" spans="1:6" ht="12.75">
      <c r="A358" s="67" t="s">
        <v>18</v>
      </c>
      <c r="B358" s="1" t="s">
        <v>36</v>
      </c>
      <c r="C358" s="57" t="str">
        <f t="shared" si="5"/>
        <v>RichmoundCentrat MDA</v>
      </c>
      <c r="D358" s="58">
        <v>1.63</v>
      </c>
      <c r="E358" s="87">
        <v>37622.375</v>
      </c>
      <c r="F358" s="87">
        <v>37653.375</v>
      </c>
    </row>
    <row r="359" spans="1:6" ht="12.75">
      <c r="A359" s="68" t="s">
        <v>18</v>
      </c>
      <c r="B359" s="1" t="s">
        <v>5</v>
      </c>
      <c r="C359" s="57" t="str">
        <f t="shared" si="5"/>
        <v>RichmoundChippawa</v>
      </c>
      <c r="D359" s="58">
        <v>6.03</v>
      </c>
      <c r="E359" s="87">
        <v>37622.375</v>
      </c>
      <c r="F359" s="87">
        <v>37653.375</v>
      </c>
    </row>
    <row r="360" spans="1:6" ht="12.75">
      <c r="A360" s="68" t="s">
        <v>18</v>
      </c>
      <c r="B360" s="1" t="s">
        <v>37</v>
      </c>
      <c r="C360" s="57" t="str">
        <f t="shared" si="5"/>
        <v>RichmoundConsumers CDA</v>
      </c>
      <c r="D360" s="58">
        <v>5.44</v>
      </c>
      <c r="E360" s="87">
        <v>37622.375</v>
      </c>
      <c r="F360" s="87">
        <v>37653.375</v>
      </c>
    </row>
    <row r="361" spans="1:6" ht="12.75">
      <c r="A361" s="68" t="s">
        <v>18</v>
      </c>
      <c r="B361" s="1" t="s">
        <v>38</v>
      </c>
      <c r="C361" s="57" t="str">
        <f t="shared" si="5"/>
        <v>RichmoundConsumers EDA</v>
      </c>
      <c r="D361" s="58">
        <v>5.44</v>
      </c>
      <c r="E361" s="87">
        <v>37622.375</v>
      </c>
      <c r="F361" s="87">
        <v>37653.375</v>
      </c>
    </row>
    <row r="362" spans="1:6" ht="12.75">
      <c r="A362" s="59" t="s">
        <v>18</v>
      </c>
      <c r="B362" s="1" t="s">
        <v>39</v>
      </c>
      <c r="C362" s="57" t="str">
        <f t="shared" si="5"/>
        <v>RichmoundConsumers SWDA</v>
      </c>
      <c r="D362" s="58">
        <v>5.44</v>
      </c>
      <c r="E362" s="87">
        <v>37622.375</v>
      </c>
      <c r="F362" s="87">
        <v>37653.375</v>
      </c>
    </row>
    <row r="363" spans="1:6" ht="12.75">
      <c r="A363" s="61" t="s">
        <v>18</v>
      </c>
      <c r="B363" s="1" t="s">
        <v>6</v>
      </c>
      <c r="C363" s="57" t="str">
        <f t="shared" si="5"/>
        <v>RichmoundCornwall</v>
      </c>
      <c r="D363" s="58">
        <v>5.65</v>
      </c>
      <c r="E363" s="87">
        <v>37622.375</v>
      </c>
      <c r="F363" s="87">
        <v>37653.375</v>
      </c>
    </row>
    <row r="364" spans="1:6" ht="12.75">
      <c r="A364" s="61" t="s">
        <v>18</v>
      </c>
      <c r="B364" s="1" t="s">
        <v>7</v>
      </c>
      <c r="C364" s="57" t="str">
        <f t="shared" si="5"/>
        <v>RichmoundEast Hereford</v>
      </c>
      <c r="D364" s="58">
        <v>6.31</v>
      </c>
      <c r="E364" s="87">
        <v>37622.375</v>
      </c>
      <c r="F364" s="87">
        <v>37653.375</v>
      </c>
    </row>
    <row r="365" spans="1:6" ht="12.75">
      <c r="A365" s="59" t="s">
        <v>18</v>
      </c>
      <c r="B365" s="1" t="s">
        <v>8</v>
      </c>
      <c r="C365" s="57" t="str">
        <f t="shared" si="5"/>
        <v>RichmoundEmerson 1</v>
      </c>
      <c r="D365" s="58">
        <v>1.99</v>
      </c>
      <c r="E365" s="87">
        <v>37622.375</v>
      </c>
      <c r="F365" s="87">
        <v>37653.375</v>
      </c>
    </row>
    <row r="366" spans="1:6" ht="12.75">
      <c r="A366" s="59" t="s">
        <v>18</v>
      </c>
      <c r="B366" s="1" t="s">
        <v>9</v>
      </c>
      <c r="C366" s="57" t="str">
        <f t="shared" si="5"/>
        <v>RichmoundEmerson 2</v>
      </c>
      <c r="D366" s="58">
        <v>1.99</v>
      </c>
      <c r="E366" s="87">
        <v>37622.375</v>
      </c>
      <c r="F366" s="87">
        <v>37653.375</v>
      </c>
    </row>
    <row r="367" spans="1:6" ht="12.75">
      <c r="A367" s="59" t="s">
        <v>18</v>
      </c>
      <c r="B367" s="62" t="s">
        <v>40</v>
      </c>
      <c r="C367" s="57" t="str">
        <f t="shared" si="5"/>
        <v>RichmoundGladstone MDA</v>
      </c>
      <c r="D367" s="58">
        <v>1.63</v>
      </c>
      <c r="E367" s="87">
        <v>37622.375</v>
      </c>
      <c r="F367" s="87">
        <v>37653.375</v>
      </c>
    </row>
    <row r="368" spans="1:6" ht="12.75">
      <c r="A368" s="59" t="s">
        <v>18</v>
      </c>
      <c r="B368" s="1" t="s">
        <v>41</v>
      </c>
      <c r="C368" s="57" t="str">
        <f t="shared" si="5"/>
        <v>RichmoundGMIT EDA</v>
      </c>
      <c r="D368" s="58">
        <v>5.44</v>
      </c>
      <c r="E368" s="87">
        <v>37622.375</v>
      </c>
      <c r="F368" s="87">
        <v>37653.375</v>
      </c>
    </row>
    <row r="369" spans="1:6" ht="12.75">
      <c r="A369" s="65" t="s">
        <v>18</v>
      </c>
      <c r="B369" s="1" t="s">
        <v>42</v>
      </c>
      <c r="C369" s="57" t="str">
        <f t="shared" si="5"/>
        <v>RichmoundGMIT NDA</v>
      </c>
      <c r="D369" s="58">
        <v>4.3</v>
      </c>
      <c r="E369" s="87">
        <v>37622.375</v>
      </c>
      <c r="F369" s="87">
        <v>37653.375</v>
      </c>
    </row>
    <row r="370" spans="1:6" ht="12.75">
      <c r="A370" s="65" t="s">
        <v>18</v>
      </c>
      <c r="B370" s="1" t="s">
        <v>11</v>
      </c>
      <c r="C370" s="57" t="str">
        <f t="shared" si="5"/>
        <v>RichmoundHerbert</v>
      </c>
      <c r="D370" s="58">
        <v>1.03</v>
      </c>
      <c r="E370" s="87">
        <v>37622.375</v>
      </c>
      <c r="F370" s="87">
        <v>37653.375</v>
      </c>
    </row>
    <row r="371" spans="1:6" ht="12.75">
      <c r="A371" s="59" t="s">
        <v>18</v>
      </c>
      <c r="B371" s="1" t="s">
        <v>12</v>
      </c>
      <c r="C371" s="57" t="str">
        <f t="shared" si="5"/>
        <v>RichmoundIroquois</v>
      </c>
      <c r="D371" s="58">
        <v>6.09</v>
      </c>
      <c r="E371" s="87">
        <v>37622.375</v>
      </c>
      <c r="F371" s="87">
        <v>37653.375</v>
      </c>
    </row>
    <row r="372" spans="1:6" ht="12.75">
      <c r="A372" s="59" t="s">
        <v>18</v>
      </c>
      <c r="B372" s="1" t="s">
        <v>43</v>
      </c>
      <c r="C372" s="57" t="str">
        <f t="shared" si="5"/>
        <v>RichmoundKPUC EDA</v>
      </c>
      <c r="D372" s="58">
        <v>5.44</v>
      </c>
      <c r="E372" s="87">
        <v>37622.375</v>
      </c>
      <c r="F372" s="87">
        <v>37653.375</v>
      </c>
    </row>
    <row r="373" spans="1:6" ht="12.75">
      <c r="A373" s="61" t="s">
        <v>18</v>
      </c>
      <c r="B373" s="1" t="s">
        <v>15</v>
      </c>
      <c r="C373" s="57" t="str">
        <f t="shared" si="5"/>
        <v>RichmoundNapierville</v>
      </c>
      <c r="D373" s="58">
        <v>5.94</v>
      </c>
      <c r="E373" s="87">
        <v>37622.375</v>
      </c>
      <c r="F373" s="87">
        <v>37653.375</v>
      </c>
    </row>
    <row r="374" spans="1:6" ht="12.75">
      <c r="A374" s="61" t="s">
        <v>18</v>
      </c>
      <c r="B374" s="1" t="s">
        <v>16</v>
      </c>
      <c r="C374" s="57" t="str">
        <f t="shared" si="5"/>
        <v>RichmoundNiagara Falls</v>
      </c>
      <c r="D374" s="58">
        <v>5.5</v>
      </c>
      <c r="E374" s="87">
        <v>37622.375</v>
      </c>
      <c r="F374" s="87">
        <v>37653.375</v>
      </c>
    </row>
    <row r="375" spans="1:6" ht="12.75">
      <c r="A375" s="61" t="s">
        <v>18</v>
      </c>
      <c r="B375" s="1" t="s">
        <v>17</v>
      </c>
      <c r="C375" s="57" t="str">
        <f t="shared" si="5"/>
        <v>RichmoundPhilipsburg</v>
      </c>
      <c r="D375" s="58">
        <v>5.97</v>
      </c>
      <c r="E375" s="87">
        <v>37622.375</v>
      </c>
      <c r="F375" s="87">
        <v>37653.375</v>
      </c>
    </row>
    <row r="376" spans="1:6" ht="12.75">
      <c r="A376" s="61" t="s">
        <v>18</v>
      </c>
      <c r="B376" s="1" t="s">
        <v>44</v>
      </c>
      <c r="C376" s="57" t="str">
        <f t="shared" si="5"/>
        <v>RichmoundSpruce</v>
      </c>
      <c r="D376" s="58">
        <v>1.84</v>
      </c>
      <c r="E376" s="87">
        <v>37622.375</v>
      </c>
      <c r="F376" s="87">
        <v>37653.375</v>
      </c>
    </row>
    <row r="377" spans="1:6" ht="12.75">
      <c r="A377" s="61" t="s">
        <v>18</v>
      </c>
      <c r="B377" s="1" t="s">
        <v>21</v>
      </c>
      <c r="C377" s="57" t="str">
        <f t="shared" si="5"/>
        <v>RichmoundSt. Clair</v>
      </c>
      <c r="D377" s="58">
        <v>4.74</v>
      </c>
      <c r="E377" s="87">
        <v>37622.375</v>
      </c>
      <c r="F377" s="87">
        <v>37653.375</v>
      </c>
    </row>
    <row r="378" spans="1:6" ht="12.75">
      <c r="A378" s="65" t="s">
        <v>18</v>
      </c>
      <c r="B378" s="1" t="s">
        <v>45</v>
      </c>
      <c r="C378" s="57" t="str">
        <f t="shared" si="5"/>
        <v>RichmoundTCPL NDA</v>
      </c>
      <c r="D378" s="58">
        <v>4.3</v>
      </c>
      <c r="E378" s="87">
        <v>37622.375</v>
      </c>
      <c r="F378" s="87">
        <v>37653.375</v>
      </c>
    </row>
    <row r="379" spans="1:6" ht="12.75">
      <c r="A379" s="65" t="s">
        <v>18</v>
      </c>
      <c r="B379" s="66" t="s">
        <v>46</v>
      </c>
      <c r="C379" s="57" t="str">
        <f t="shared" si="5"/>
        <v>RichmoundTCPL WDA</v>
      </c>
      <c r="D379" s="58">
        <v>2.77</v>
      </c>
      <c r="E379" s="87">
        <v>37622.375</v>
      </c>
      <c r="F379" s="87">
        <v>37653.375</v>
      </c>
    </row>
    <row r="380" spans="1:6" ht="12.75">
      <c r="A380" s="65" t="s">
        <v>18</v>
      </c>
      <c r="B380" s="66" t="s">
        <v>47</v>
      </c>
      <c r="C380" s="57" t="str">
        <f t="shared" si="5"/>
        <v>RichmoundTPLP NDA</v>
      </c>
      <c r="D380" s="58">
        <v>4.3</v>
      </c>
      <c r="E380" s="87">
        <v>37622.375</v>
      </c>
      <c r="F380" s="87">
        <v>37653.375</v>
      </c>
    </row>
    <row r="381" spans="1:6" ht="12.75">
      <c r="A381" s="59" t="s">
        <v>18</v>
      </c>
      <c r="B381" s="1" t="s">
        <v>48</v>
      </c>
      <c r="C381" s="57" t="str">
        <f t="shared" si="5"/>
        <v>RichmoundTransgas SSDA</v>
      </c>
      <c r="D381" s="58">
        <v>1.03</v>
      </c>
      <c r="E381" s="87">
        <v>37622.375</v>
      </c>
      <c r="F381" s="87">
        <v>37653.375</v>
      </c>
    </row>
    <row r="382" spans="1:6" ht="12.75">
      <c r="A382" s="1" t="s">
        <v>18</v>
      </c>
      <c r="B382" s="1" t="s">
        <v>49</v>
      </c>
      <c r="C382" s="57" t="str">
        <f t="shared" si="5"/>
        <v>RichmoundUnion CDA</v>
      </c>
      <c r="D382" s="58">
        <v>5.44</v>
      </c>
      <c r="E382" s="87">
        <v>37622.375</v>
      </c>
      <c r="F382" s="87">
        <v>37653.375</v>
      </c>
    </row>
    <row r="383" spans="1:6" ht="12.75">
      <c r="A383" s="59" t="s">
        <v>18</v>
      </c>
      <c r="B383" s="1" t="s">
        <v>50</v>
      </c>
      <c r="C383" s="57" t="str">
        <f t="shared" si="5"/>
        <v>RichmoundUnion SWDA</v>
      </c>
      <c r="D383" s="58">
        <v>5.44</v>
      </c>
      <c r="E383" s="87">
        <v>37622.375</v>
      </c>
      <c r="F383" s="87">
        <v>37653.375</v>
      </c>
    </row>
    <row r="384" spans="1:6" ht="12.75">
      <c r="A384" s="59" t="s">
        <v>18</v>
      </c>
      <c r="B384" s="1" t="s">
        <v>31</v>
      </c>
      <c r="C384" s="57" t="str">
        <f t="shared" si="5"/>
        <v>RichmoundWelwyn</v>
      </c>
      <c r="D384" s="58">
        <v>1.03</v>
      </c>
      <c r="E384" s="87">
        <v>37622.375</v>
      </c>
      <c r="F384" s="87">
        <v>37653.375</v>
      </c>
    </row>
    <row r="385" spans="1:6" ht="12.75">
      <c r="A385" s="61" t="s">
        <v>20</v>
      </c>
      <c r="B385" s="1" t="s">
        <v>36</v>
      </c>
      <c r="C385" s="57" t="str">
        <f t="shared" si="5"/>
        <v>SS. MarieCentrat MDA</v>
      </c>
      <c r="D385" s="58">
        <v>2.34</v>
      </c>
      <c r="E385" s="87">
        <v>37622.375</v>
      </c>
      <c r="F385" s="87">
        <v>37653.375</v>
      </c>
    </row>
    <row r="386" spans="1:6" ht="12.75">
      <c r="A386" s="59" t="s">
        <v>20</v>
      </c>
      <c r="B386" s="1" t="s">
        <v>101</v>
      </c>
      <c r="C386" s="57" t="str">
        <f t="shared" si="5"/>
        <v>SS. MarieUnion NCDA</v>
      </c>
      <c r="D386" s="58">
        <v>1.84</v>
      </c>
      <c r="E386" s="87">
        <v>37622.375</v>
      </c>
      <c r="F386" s="87">
        <v>37653.375</v>
      </c>
    </row>
    <row r="387" spans="1:6" ht="12.75">
      <c r="A387" s="68" t="s">
        <v>20</v>
      </c>
      <c r="B387" s="1" t="s">
        <v>102</v>
      </c>
      <c r="C387" s="57" t="str">
        <f aca="true" t="shared" si="6" ref="C387:C450">CONCATENATE(A387,B387)</f>
        <v>SS. MarieUnion EDA</v>
      </c>
      <c r="D387" s="58">
        <v>2.07</v>
      </c>
      <c r="E387" s="87">
        <v>37622.375</v>
      </c>
      <c r="F387" s="87">
        <v>37653.375</v>
      </c>
    </row>
    <row r="388" spans="1:6" ht="12.75">
      <c r="A388" s="68" t="s">
        <v>20</v>
      </c>
      <c r="B388" s="1" t="s">
        <v>103</v>
      </c>
      <c r="C388" s="57" t="str">
        <f t="shared" si="6"/>
        <v>SS. MarieUnion NDA</v>
      </c>
      <c r="D388" s="58">
        <v>2.51</v>
      </c>
      <c r="E388" s="87">
        <v>37622.375</v>
      </c>
      <c r="F388" s="87">
        <v>37653.375</v>
      </c>
    </row>
    <row r="389" spans="1:6" ht="12.75">
      <c r="A389" s="68" t="s">
        <v>20</v>
      </c>
      <c r="B389" s="1" t="s">
        <v>104</v>
      </c>
      <c r="C389" s="57" t="str">
        <f t="shared" si="6"/>
        <v>SS. MarieUnion SSMDA</v>
      </c>
      <c r="D389" s="58">
        <v>0</v>
      </c>
      <c r="E389" s="87">
        <v>37622.375</v>
      </c>
      <c r="F389" s="87">
        <v>37653.375</v>
      </c>
    </row>
    <row r="390" spans="1:6" ht="12.75">
      <c r="A390" s="68" t="s">
        <v>20</v>
      </c>
      <c r="B390" s="1" t="s">
        <v>105</v>
      </c>
      <c r="C390" s="57" t="str">
        <f t="shared" si="6"/>
        <v>SS. MarieUnion WDA</v>
      </c>
      <c r="D390" s="58">
        <v>3.32</v>
      </c>
      <c r="E390" s="87">
        <v>37622.375</v>
      </c>
      <c r="F390" s="87">
        <v>37653.375</v>
      </c>
    </row>
    <row r="391" spans="1:6" ht="12.75">
      <c r="A391" s="68" t="s">
        <v>20</v>
      </c>
      <c r="B391" s="1" t="s">
        <v>5</v>
      </c>
      <c r="C391" s="57" t="str">
        <f t="shared" si="6"/>
        <v>SS. MarieChippawa</v>
      </c>
      <c r="D391" s="58">
        <v>2.19</v>
      </c>
      <c r="E391" s="87">
        <v>37622.375</v>
      </c>
      <c r="F391" s="87">
        <v>37653.375</v>
      </c>
    </row>
    <row r="392" spans="1:6" ht="12.75">
      <c r="A392" s="68" t="s">
        <v>20</v>
      </c>
      <c r="B392" s="1" t="s">
        <v>37</v>
      </c>
      <c r="C392" s="57" t="str">
        <f t="shared" si="6"/>
        <v>SS. MarieConsumers CDA</v>
      </c>
      <c r="D392" s="58">
        <v>1.64</v>
      </c>
      <c r="E392" s="87">
        <v>37622.375</v>
      </c>
      <c r="F392" s="87">
        <v>37653.375</v>
      </c>
    </row>
    <row r="393" spans="1:6" ht="12.75">
      <c r="A393" s="68" t="s">
        <v>20</v>
      </c>
      <c r="B393" s="1" t="s">
        <v>38</v>
      </c>
      <c r="C393" s="57" t="str">
        <f t="shared" si="6"/>
        <v>SS. MarieConsumers EDA</v>
      </c>
      <c r="D393" s="58">
        <v>2.37</v>
      </c>
      <c r="E393" s="87">
        <v>37622.375</v>
      </c>
      <c r="F393" s="87">
        <v>37653.375</v>
      </c>
    </row>
    <row r="394" spans="1:6" ht="12.75">
      <c r="A394" s="68" t="s">
        <v>20</v>
      </c>
      <c r="B394" s="1" t="s">
        <v>39</v>
      </c>
      <c r="C394" s="57" t="str">
        <f t="shared" si="6"/>
        <v>SS. MarieConsumers SWDA</v>
      </c>
      <c r="D394" s="58">
        <v>1.1</v>
      </c>
      <c r="E394" s="87">
        <v>37622.375</v>
      </c>
      <c r="F394" s="87">
        <v>37653.375</v>
      </c>
    </row>
    <row r="395" spans="1:6" ht="12.75">
      <c r="A395" s="68" t="s">
        <v>20</v>
      </c>
      <c r="B395" s="1" t="s">
        <v>6</v>
      </c>
      <c r="C395" s="57" t="str">
        <f t="shared" si="6"/>
        <v>SS. MarieCornwall</v>
      </c>
      <c r="D395" s="58">
        <v>2.37</v>
      </c>
      <c r="E395" s="87">
        <v>37622.375</v>
      </c>
      <c r="F395" s="87">
        <v>37653.375</v>
      </c>
    </row>
    <row r="396" spans="1:6" ht="12.75">
      <c r="A396" s="68" t="s">
        <v>20</v>
      </c>
      <c r="B396" s="1" t="s">
        <v>7</v>
      </c>
      <c r="C396" s="57" t="str">
        <f t="shared" si="6"/>
        <v>SS. MarieEast Hereford</v>
      </c>
      <c r="D396" s="58">
        <v>3.02</v>
      </c>
      <c r="E396" s="87">
        <v>37622.375</v>
      </c>
      <c r="F396" s="87">
        <v>37653.375</v>
      </c>
    </row>
    <row r="397" spans="1:6" ht="12.75">
      <c r="A397" s="68" t="s">
        <v>20</v>
      </c>
      <c r="B397" s="1" t="s">
        <v>41</v>
      </c>
      <c r="C397" s="57" t="str">
        <f t="shared" si="6"/>
        <v>SS. MarieGMIT EDA</v>
      </c>
      <c r="D397" s="58">
        <v>2.68</v>
      </c>
      <c r="E397" s="87">
        <v>37622.375</v>
      </c>
      <c r="F397" s="87">
        <v>37653.375</v>
      </c>
    </row>
    <row r="398" spans="1:6" ht="12.75">
      <c r="A398" s="68" t="s">
        <v>20</v>
      </c>
      <c r="B398" s="1" t="s">
        <v>42</v>
      </c>
      <c r="C398" s="57" t="str">
        <f t="shared" si="6"/>
        <v>SS. MarieGMIT NDA</v>
      </c>
      <c r="D398" s="58">
        <v>2.42</v>
      </c>
      <c r="E398" s="87">
        <v>37622.375</v>
      </c>
      <c r="F398" s="87">
        <v>37653.375</v>
      </c>
    </row>
    <row r="399" spans="1:6" ht="12.75">
      <c r="A399" s="68" t="s">
        <v>20</v>
      </c>
      <c r="B399" s="1" t="s">
        <v>12</v>
      </c>
      <c r="C399" s="57" t="str">
        <f t="shared" si="6"/>
        <v>SS. MarieIroquois</v>
      </c>
      <c r="D399" s="58">
        <v>2.86</v>
      </c>
      <c r="E399" s="87">
        <v>37622.375</v>
      </c>
      <c r="F399" s="87">
        <v>37653.375</v>
      </c>
    </row>
    <row r="400" spans="1:6" ht="12.75">
      <c r="A400" s="68" t="s">
        <v>20</v>
      </c>
      <c r="B400" s="1" t="s">
        <v>43</v>
      </c>
      <c r="C400" s="57" t="str">
        <f t="shared" si="6"/>
        <v>SS. MarieKPUC EDA</v>
      </c>
      <c r="D400" s="58">
        <v>2.07</v>
      </c>
      <c r="E400" s="87">
        <v>37622.375</v>
      </c>
      <c r="F400" s="87">
        <v>37653.375</v>
      </c>
    </row>
    <row r="401" spans="1:6" ht="12.75">
      <c r="A401" s="68" t="s">
        <v>20</v>
      </c>
      <c r="B401" s="1" t="s">
        <v>15</v>
      </c>
      <c r="C401" s="57" t="str">
        <f t="shared" si="6"/>
        <v>SS. MarieNapierville</v>
      </c>
      <c r="D401" s="58">
        <v>2.65</v>
      </c>
      <c r="E401" s="87">
        <v>37622.375</v>
      </c>
      <c r="F401" s="87">
        <v>37653.375</v>
      </c>
    </row>
    <row r="402" spans="1:6" ht="12.75">
      <c r="A402" s="68" t="s">
        <v>20</v>
      </c>
      <c r="B402" s="1" t="s">
        <v>16</v>
      </c>
      <c r="C402" s="57" t="str">
        <f t="shared" si="6"/>
        <v>SS. MarieNiagara Falls</v>
      </c>
      <c r="D402" s="58">
        <v>1.65</v>
      </c>
      <c r="E402" s="87">
        <v>37622.375</v>
      </c>
      <c r="F402" s="87">
        <v>37653.375</v>
      </c>
    </row>
    <row r="403" spans="1:6" ht="12.75">
      <c r="A403" s="68" t="s">
        <v>20</v>
      </c>
      <c r="B403" s="1" t="s">
        <v>17</v>
      </c>
      <c r="C403" s="57" t="str">
        <f t="shared" si="6"/>
        <v>SS. MariePhilipsburg</v>
      </c>
      <c r="D403" s="58">
        <v>2.69</v>
      </c>
      <c r="E403" s="87">
        <v>37622.375</v>
      </c>
      <c r="F403" s="87">
        <v>37653.375</v>
      </c>
    </row>
    <row r="404" spans="1:6" ht="12.75">
      <c r="A404" s="68" t="s">
        <v>20</v>
      </c>
      <c r="B404" s="1" t="s">
        <v>44</v>
      </c>
      <c r="C404" s="57" t="str">
        <f t="shared" si="6"/>
        <v>SS. MarieSpruce</v>
      </c>
      <c r="D404" s="58">
        <v>2.34</v>
      </c>
      <c r="E404" s="87">
        <v>37622.375</v>
      </c>
      <c r="F404" s="87">
        <v>37653.375</v>
      </c>
    </row>
    <row r="405" spans="1:6" ht="12.75">
      <c r="A405" s="68" t="s">
        <v>20</v>
      </c>
      <c r="B405" s="1" t="s">
        <v>45</v>
      </c>
      <c r="C405" s="57" t="str">
        <f t="shared" si="6"/>
        <v>SS. MarieTCPL NDA</v>
      </c>
      <c r="D405" s="58">
        <v>2.79</v>
      </c>
      <c r="E405" s="87">
        <v>37622.375</v>
      </c>
      <c r="F405" s="87">
        <v>37653.375</v>
      </c>
    </row>
    <row r="406" spans="1:6" ht="12.75">
      <c r="A406" s="68" t="s">
        <v>20</v>
      </c>
      <c r="B406" s="1" t="s">
        <v>46</v>
      </c>
      <c r="C406" s="57" t="str">
        <f t="shared" si="6"/>
        <v>SS. MarieTCPL WDA</v>
      </c>
      <c r="D406" s="58">
        <v>3.54</v>
      </c>
      <c r="E406" s="87">
        <v>37622.375</v>
      </c>
      <c r="F406" s="87">
        <v>37653.375</v>
      </c>
    </row>
    <row r="407" spans="1:6" ht="12.75">
      <c r="A407" s="68" t="s">
        <v>20</v>
      </c>
      <c r="B407" s="1" t="s">
        <v>47</v>
      </c>
      <c r="C407" s="57" t="str">
        <f t="shared" si="6"/>
        <v>SS. MarieTPLP NDA</v>
      </c>
      <c r="D407" s="58">
        <v>3.26</v>
      </c>
      <c r="E407" s="87">
        <v>37622.375</v>
      </c>
      <c r="F407" s="87">
        <v>37653.375</v>
      </c>
    </row>
    <row r="408" spans="1:6" ht="12.75">
      <c r="A408" s="68" t="s">
        <v>20</v>
      </c>
      <c r="B408" s="1" t="s">
        <v>49</v>
      </c>
      <c r="C408" s="57" t="str">
        <f t="shared" si="6"/>
        <v>SS. MarieUnion CDA</v>
      </c>
      <c r="D408" s="58">
        <v>1.52</v>
      </c>
      <c r="E408" s="87">
        <v>37622.375</v>
      </c>
      <c r="F408" s="87">
        <v>37653.375</v>
      </c>
    </row>
    <row r="409" spans="1:6" ht="12.75">
      <c r="A409" s="68" t="s">
        <v>20</v>
      </c>
      <c r="B409" s="1" t="s">
        <v>50</v>
      </c>
      <c r="C409" s="57" t="str">
        <f t="shared" si="6"/>
        <v>SS. MarieUnion SWDA</v>
      </c>
      <c r="D409" s="58">
        <v>1.08</v>
      </c>
      <c r="E409" s="87">
        <v>37622.375</v>
      </c>
      <c r="F409" s="87">
        <v>37653.375</v>
      </c>
    </row>
    <row r="410" spans="1:6" ht="12.75">
      <c r="A410" s="68" t="s">
        <v>21</v>
      </c>
      <c r="B410" s="1" t="s">
        <v>36</v>
      </c>
      <c r="C410" s="57" t="str">
        <f t="shared" si="6"/>
        <v>St. ClairCentrat MDA</v>
      </c>
      <c r="D410" s="58">
        <v>3.13</v>
      </c>
      <c r="E410" s="87">
        <v>37622.375</v>
      </c>
      <c r="F410" s="87">
        <v>37653.375</v>
      </c>
    </row>
    <row r="411" spans="1:6" ht="12.75">
      <c r="A411" s="68" t="s">
        <v>21</v>
      </c>
      <c r="B411" s="1" t="s">
        <v>101</v>
      </c>
      <c r="C411" s="57" t="str">
        <f t="shared" si="6"/>
        <v>St. ClairUnion NCDA</v>
      </c>
      <c r="D411" s="58">
        <v>0.81</v>
      </c>
      <c r="E411" s="87">
        <v>37622.375</v>
      </c>
      <c r="F411" s="87">
        <v>37653.375</v>
      </c>
    </row>
    <row r="412" spans="1:6" ht="12.75">
      <c r="A412" s="68" t="s">
        <v>21</v>
      </c>
      <c r="B412" s="1" t="s">
        <v>102</v>
      </c>
      <c r="C412" s="57" t="str">
        <f t="shared" si="6"/>
        <v>St. ClairUnion EDA</v>
      </c>
      <c r="D412" s="58">
        <v>1.05</v>
      </c>
      <c r="E412" s="87">
        <v>37622.375</v>
      </c>
      <c r="F412" s="87">
        <v>37653.375</v>
      </c>
    </row>
    <row r="413" spans="1:6" ht="12.75">
      <c r="A413" s="68" t="s">
        <v>21</v>
      </c>
      <c r="B413" s="1" t="s">
        <v>103</v>
      </c>
      <c r="C413" s="57" t="str">
        <f t="shared" si="6"/>
        <v>St. ClairUnion NDA</v>
      </c>
      <c r="D413" s="58">
        <v>1.47</v>
      </c>
      <c r="E413" s="87">
        <v>37622.375</v>
      </c>
      <c r="F413" s="87">
        <v>37653.375</v>
      </c>
    </row>
    <row r="414" spans="1:6" ht="12.75">
      <c r="A414" s="68" t="s">
        <v>21</v>
      </c>
      <c r="B414" s="1" t="s">
        <v>104</v>
      </c>
      <c r="C414" s="57" t="str">
        <f t="shared" si="6"/>
        <v>St. ClairUnion SSMDA</v>
      </c>
      <c r="D414" s="58">
        <v>1.08</v>
      </c>
      <c r="E414" s="87">
        <v>37622.375</v>
      </c>
      <c r="F414" s="87">
        <v>37653.375</v>
      </c>
    </row>
    <row r="415" spans="1:6" ht="12.75">
      <c r="A415" s="68" t="s">
        <v>21</v>
      </c>
      <c r="B415" s="1" t="s">
        <v>105</v>
      </c>
      <c r="C415" s="57" t="str">
        <f t="shared" si="6"/>
        <v>St. ClairUnion WDA</v>
      </c>
      <c r="D415" s="58">
        <v>3.13</v>
      </c>
      <c r="E415" s="87">
        <v>37622.375</v>
      </c>
      <c r="F415" s="87">
        <v>37653.375</v>
      </c>
    </row>
    <row r="416" spans="1:6" ht="12.75">
      <c r="A416" s="68" t="s">
        <v>21</v>
      </c>
      <c r="B416" s="1" t="s">
        <v>5</v>
      </c>
      <c r="C416" s="57" t="str">
        <f t="shared" si="6"/>
        <v>St. ClairChippawa</v>
      </c>
      <c r="D416" s="58">
        <v>1.14</v>
      </c>
      <c r="E416" s="87">
        <v>37622.375</v>
      </c>
      <c r="F416" s="87">
        <v>37653.375</v>
      </c>
    </row>
    <row r="417" spans="1:6" ht="12.75">
      <c r="A417" s="68" t="s">
        <v>21</v>
      </c>
      <c r="B417" s="1" t="s">
        <v>37</v>
      </c>
      <c r="C417" s="57" t="str">
        <f t="shared" si="6"/>
        <v>St. ClairConsumers CDA</v>
      </c>
      <c r="D417" s="58">
        <v>0.59</v>
      </c>
      <c r="E417" s="87">
        <v>37622.375</v>
      </c>
      <c r="F417" s="87">
        <v>37653.375</v>
      </c>
    </row>
    <row r="418" spans="1:6" ht="12.75">
      <c r="A418" s="68" t="s">
        <v>21</v>
      </c>
      <c r="B418" s="1" t="s">
        <v>38</v>
      </c>
      <c r="C418" s="57" t="str">
        <f t="shared" si="6"/>
        <v>St. ClairConsumers EDA</v>
      </c>
      <c r="D418" s="58">
        <v>1.33</v>
      </c>
      <c r="E418" s="87">
        <v>37622.375</v>
      </c>
      <c r="F418" s="87">
        <v>37653.375</v>
      </c>
    </row>
    <row r="419" spans="1:6" ht="12.75">
      <c r="A419" s="68" t="s">
        <v>21</v>
      </c>
      <c r="B419" s="1" t="s">
        <v>39</v>
      </c>
      <c r="C419" s="57" t="str">
        <f t="shared" si="6"/>
        <v>St. ClairConsumers SWDA</v>
      </c>
      <c r="D419" s="58">
        <v>0.006666666666666668</v>
      </c>
      <c r="E419" s="87">
        <v>37622.375</v>
      </c>
      <c r="F419" s="87">
        <v>37653.375</v>
      </c>
    </row>
    <row r="420" spans="1:6" ht="12.75">
      <c r="A420" s="68" t="s">
        <v>21</v>
      </c>
      <c r="B420" s="1" t="s">
        <v>6</v>
      </c>
      <c r="C420" s="57" t="str">
        <f t="shared" si="6"/>
        <v>St. ClairCornwall</v>
      </c>
      <c r="D420" s="58">
        <v>1.32</v>
      </c>
      <c r="E420" s="87">
        <v>37622.375</v>
      </c>
      <c r="F420" s="87">
        <v>37653.375</v>
      </c>
    </row>
    <row r="421" spans="1:6" ht="12.75">
      <c r="A421" s="68" t="s">
        <v>21</v>
      </c>
      <c r="B421" s="1" t="s">
        <v>7</v>
      </c>
      <c r="C421" s="57" t="str">
        <f t="shared" si="6"/>
        <v>St. ClairEast Hereford</v>
      </c>
      <c r="D421" s="58">
        <v>1.98</v>
      </c>
      <c r="E421" s="87">
        <v>37622.375</v>
      </c>
      <c r="F421" s="87">
        <v>37653.375</v>
      </c>
    </row>
    <row r="422" spans="1:6" ht="12.75">
      <c r="A422" s="68" t="s">
        <v>21</v>
      </c>
      <c r="B422" s="1" t="s">
        <v>41</v>
      </c>
      <c r="C422" s="57" t="str">
        <f t="shared" si="6"/>
        <v>St. ClairGMIT EDA</v>
      </c>
      <c r="D422" s="58">
        <v>1.63</v>
      </c>
      <c r="E422" s="87">
        <v>37622.375</v>
      </c>
      <c r="F422" s="87">
        <v>37653.375</v>
      </c>
    </row>
    <row r="423" spans="1:6" ht="12.75">
      <c r="A423" s="68" t="s">
        <v>21</v>
      </c>
      <c r="B423" s="1" t="s">
        <v>42</v>
      </c>
      <c r="C423" s="57" t="str">
        <f t="shared" si="6"/>
        <v>St. ClairGMIT NDA</v>
      </c>
      <c r="D423" s="58">
        <v>1.37</v>
      </c>
      <c r="E423" s="87">
        <v>37622.375</v>
      </c>
      <c r="F423" s="87">
        <v>37653.375</v>
      </c>
    </row>
    <row r="424" spans="1:6" ht="12.75">
      <c r="A424" s="68" t="s">
        <v>21</v>
      </c>
      <c r="B424" s="1" t="s">
        <v>12</v>
      </c>
      <c r="C424" s="57" t="str">
        <f t="shared" si="6"/>
        <v>St. ClairIroquois</v>
      </c>
      <c r="D424" s="58">
        <v>1.81</v>
      </c>
      <c r="E424" s="87">
        <v>37622.375</v>
      </c>
      <c r="F424" s="87">
        <v>37653.375</v>
      </c>
    </row>
    <row r="425" spans="1:6" ht="12.75">
      <c r="A425" s="68" t="s">
        <v>21</v>
      </c>
      <c r="B425" s="1" t="s">
        <v>43</v>
      </c>
      <c r="C425" s="57" t="str">
        <f t="shared" si="6"/>
        <v>St. ClairKPUC EDA</v>
      </c>
      <c r="D425" s="58">
        <v>1.02</v>
      </c>
      <c r="E425" s="87">
        <v>37622.375</v>
      </c>
      <c r="F425" s="87">
        <v>37653.375</v>
      </c>
    </row>
    <row r="426" spans="1:6" ht="12.75">
      <c r="A426" s="68" t="s">
        <v>21</v>
      </c>
      <c r="B426" s="1" t="s">
        <v>15</v>
      </c>
      <c r="C426" s="57" t="str">
        <f t="shared" si="6"/>
        <v>St. ClairNapierville</v>
      </c>
      <c r="D426" s="58">
        <v>1.61</v>
      </c>
      <c r="E426" s="87">
        <v>37622.375</v>
      </c>
      <c r="F426" s="87">
        <v>37653.375</v>
      </c>
    </row>
    <row r="427" spans="1:6" ht="12.75">
      <c r="A427" s="68" t="s">
        <v>21</v>
      </c>
      <c r="B427" s="1" t="s">
        <v>16</v>
      </c>
      <c r="C427" s="57" t="str">
        <f t="shared" si="6"/>
        <v>St. ClairNiagara Falls</v>
      </c>
      <c r="D427" s="58">
        <v>0.6</v>
      </c>
      <c r="E427" s="87">
        <v>37622.375</v>
      </c>
      <c r="F427" s="87">
        <v>37653.375</v>
      </c>
    </row>
    <row r="428" spans="1:6" ht="12.75">
      <c r="A428" s="68" t="s">
        <v>21</v>
      </c>
      <c r="B428" s="1" t="s">
        <v>17</v>
      </c>
      <c r="C428" s="57" t="str">
        <f t="shared" si="6"/>
        <v>St. ClairPhilipsburg</v>
      </c>
      <c r="D428" s="58">
        <v>1.64</v>
      </c>
      <c r="E428" s="87">
        <v>37622.375</v>
      </c>
      <c r="F428" s="87">
        <v>37653.375</v>
      </c>
    </row>
    <row r="429" spans="1:6" ht="12.75">
      <c r="A429" s="68" t="s">
        <v>21</v>
      </c>
      <c r="B429" s="1" t="s">
        <v>44</v>
      </c>
      <c r="C429" s="57" t="str">
        <f t="shared" si="6"/>
        <v>St. ClairSpruce</v>
      </c>
      <c r="D429" s="58">
        <v>3.13</v>
      </c>
      <c r="E429" s="87">
        <v>37622.375</v>
      </c>
      <c r="F429" s="87">
        <v>37653.375</v>
      </c>
    </row>
    <row r="430" spans="1:6" ht="12.75">
      <c r="A430" s="68" t="s">
        <v>21</v>
      </c>
      <c r="B430" s="1" t="s">
        <v>45</v>
      </c>
      <c r="C430" s="57" t="str">
        <f t="shared" si="6"/>
        <v>St. ClairTCPL NDA</v>
      </c>
      <c r="D430" s="58">
        <v>1.74</v>
      </c>
      <c r="E430" s="87">
        <v>37622.375</v>
      </c>
      <c r="F430" s="87">
        <v>37653.375</v>
      </c>
    </row>
    <row r="431" spans="1:6" ht="12.75">
      <c r="A431" s="68" t="s">
        <v>21</v>
      </c>
      <c r="B431" s="1" t="s">
        <v>46</v>
      </c>
      <c r="C431" s="57" t="str">
        <f t="shared" si="6"/>
        <v>St. ClairTCPL WDA</v>
      </c>
      <c r="D431" s="58">
        <v>2.82</v>
      </c>
      <c r="E431" s="87">
        <v>37622.375</v>
      </c>
      <c r="F431" s="87">
        <v>37653.375</v>
      </c>
    </row>
    <row r="432" spans="1:6" ht="12.75">
      <c r="A432" s="68" t="s">
        <v>21</v>
      </c>
      <c r="B432" s="1" t="s">
        <v>47</v>
      </c>
      <c r="C432" s="57" t="str">
        <f t="shared" si="6"/>
        <v>St. ClairTPLP NDA</v>
      </c>
      <c r="D432" s="58">
        <v>2.21</v>
      </c>
      <c r="E432" s="87">
        <v>37622.375</v>
      </c>
      <c r="F432" s="87">
        <v>37653.375</v>
      </c>
    </row>
    <row r="433" spans="1:6" ht="12.75">
      <c r="A433" s="70" t="s">
        <v>21</v>
      </c>
      <c r="B433" s="63" t="s">
        <v>49</v>
      </c>
      <c r="C433" s="57" t="str">
        <f t="shared" si="6"/>
        <v>St. ClairUnion CDA</v>
      </c>
      <c r="D433" s="58">
        <v>0.47</v>
      </c>
      <c r="E433" s="87">
        <v>37622.375</v>
      </c>
      <c r="F433" s="87">
        <v>37653.375</v>
      </c>
    </row>
    <row r="434" spans="1:6" ht="12.75">
      <c r="A434" s="70" t="s">
        <v>21</v>
      </c>
      <c r="B434" s="63" t="s">
        <v>50</v>
      </c>
      <c r="C434" s="57" t="str">
        <f t="shared" si="6"/>
        <v>St. ClairUnion SWDA</v>
      </c>
      <c r="D434" s="58">
        <v>0</v>
      </c>
      <c r="E434" s="87">
        <v>37622.375</v>
      </c>
      <c r="F434" s="87">
        <v>37653.375</v>
      </c>
    </row>
    <row r="435" spans="1:6" ht="12.75">
      <c r="A435" s="68" t="s">
        <v>22</v>
      </c>
      <c r="B435" s="1" t="s">
        <v>34</v>
      </c>
      <c r="C435" s="57" t="str">
        <f t="shared" si="6"/>
        <v>SteelmanCentram MDA</v>
      </c>
      <c r="D435" s="58">
        <v>0.93</v>
      </c>
      <c r="E435" s="87">
        <v>37622.375</v>
      </c>
      <c r="F435" s="87">
        <v>37653.375</v>
      </c>
    </row>
    <row r="436" spans="1:6" ht="12.75">
      <c r="A436" s="68" t="s">
        <v>22</v>
      </c>
      <c r="B436" s="1" t="s">
        <v>35</v>
      </c>
      <c r="C436" s="57" t="str">
        <f t="shared" si="6"/>
        <v>SteelmanCentram SSDA</v>
      </c>
      <c r="D436" s="58">
        <v>0.34</v>
      </c>
      <c r="E436" s="87">
        <v>37622.375</v>
      </c>
      <c r="F436" s="87">
        <v>37653.375</v>
      </c>
    </row>
    <row r="437" spans="1:6" ht="12.75">
      <c r="A437" s="68" t="s">
        <v>22</v>
      </c>
      <c r="B437" s="1" t="s">
        <v>101</v>
      </c>
      <c r="C437" s="57" t="str">
        <f t="shared" si="6"/>
        <v>SteelmanUnion NCDA</v>
      </c>
      <c r="D437" s="58">
        <v>4.75</v>
      </c>
      <c r="E437" s="87">
        <v>37622.375</v>
      </c>
      <c r="F437" s="87">
        <v>37653.375</v>
      </c>
    </row>
    <row r="438" spans="1:6" ht="12.75">
      <c r="A438" s="68" t="s">
        <v>22</v>
      </c>
      <c r="B438" s="1" t="s">
        <v>102</v>
      </c>
      <c r="C438" s="57" t="str">
        <f t="shared" si="6"/>
        <v>SteelmanUnion EDA</v>
      </c>
      <c r="D438" s="58">
        <v>4.75</v>
      </c>
      <c r="E438" s="87">
        <v>37622.375</v>
      </c>
      <c r="F438" s="87">
        <v>37653.375</v>
      </c>
    </row>
    <row r="439" spans="1:6" ht="12.75">
      <c r="A439" s="68" t="s">
        <v>22</v>
      </c>
      <c r="B439" s="1" t="s">
        <v>103</v>
      </c>
      <c r="C439" s="57" t="str">
        <f t="shared" si="6"/>
        <v>SteelmanUnion NDA</v>
      </c>
      <c r="D439" s="58">
        <v>3.61</v>
      </c>
      <c r="E439" s="87">
        <v>37622.375</v>
      </c>
      <c r="F439" s="87">
        <v>37653.375</v>
      </c>
    </row>
    <row r="440" spans="1:6" ht="12.75">
      <c r="A440" s="68" t="s">
        <v>22</v>
      </c>
      <c r="B440" s="1" t="s">
        <v>104</v>
      </c>
      <c r="C440" s="57" t="str">
        <f t="shared" si="6"/>
        <v>SteelmanUnion SSMDA</v>
      </c>
      <c r="D440" s="58">
        <v>3.61</v>
      </c>
      <c r="E440" s="87">
        <v>37622.375</v>
      </c>
      <c r="F440" s="87">
        <v>37653.375</v>
      </c>
    </row>
    <row r="441" spans="1:6" ht="12.75">
      <c r="A441" s="68" t="s">
        <v>22</v>
      </c>
      <c r="B441" s="1" t="s">
        <v>105</v>
      </c>
      <c r="C441" s="57" t="str">
        <f t="shared" si="6"/>
        <v>SteelmanUnion WDA</v>
      </c>
      <c r="D441" s="58">
        <v>2.07</v>
      </c>
      <c r="E441" s="87">
        <v>37622.375</v>
      </c>
      <c r="F441" s="87">
        <v>37653.375</v>
      </c>
    </row>
    <row r="442" spans="1:6" ht="12.75">
      <c r="A442" s="68" t="s">
        <v>22</v>
      </c>
      <c r="B442" s="1" t="s">
        <v>36</v>
      </c>
      <c r="C442" s="57" t="str">
        <f t="shared" si="6"/>
        <v>SteelmanCentrat MDA</v>
      </c>
      <c r="D442" s="58">
        <v>0.93</v>
      </c>
      <c r="E442" s="87">
        <v>37622.375</v>
      </c>
      <c r="F442" s="87">
        <v>37653.375</v>
      </c>
    </row>
    <row r="443" spans="1:6" ht="12.75">
      <c r="A443" s="68" t="s">
        <v>22</v>
      </c>
      <c r="B443" s="1" t="s">
        <v>5</v>
      </c>
      <c r="C443" s="57" t="str">
        <f t="shared" si="6"/>
        <v>SteelmanChippawa</v>
      </c>
      <c r="D443" s="58">
        <v>5.33</v>
      </c>
      <c r="E443" s="87">
        <v>37622.375</v>
      </c>
      <c r="F443" s="87">
        <v>37653.375</v>
      </c>
    </row>
    <row r="444" spans="1:6" ht="12.75">
      <c r="A444" s="68" t="s">
        <v>22</v>
      </c>
      <c r="B444" s="1" t="s">
        <v>37</v>
      </c>
      <c r="C444" s="57" t="str">
        <f t="shared" si="6"/>
        <v>SteelmanConsumers CDA</v>
      </c>
      <c r="D444" s="58">
        <v>4.75</v>
      </c>
      <c r="E444" s="87">
        <v>37622.375</v>
      </c>
      <c r="F444" s="87">
        <v>37653.375</v>
      </c>
    </row>
    <row r="445" spans="1:6" ht="12.75">
      <c r="A445" s="68" t="s">
        <v>22</v>
      </c>
      <c r="B445" s="1" t="s">
        <v>38</v>
      </c>
      <c r="C445" s="57" t="str">
        <f t="shared" si="6"/>
        <v>SteelmanConsumers EDA</v>
      </c>
      <c r="D445" s="58">
        <v>4.75</v>
      </c>
      <c r="E445" s="87">
        <v>37622.375</v>
      </c>
      <c r="F445" s="87">
        <v>37653.375</v>
      </c>
    </row>
    <row r="446" spans="1:6" ht="12.75">
      <c r="A446" s="68" t="s">
        <v>22</v>
      </c>
      <c r="B446" s="1" t="s">
        <v>39</v>
      </c>
      <c r="C446" s="57" t="str">
        <f t="shared" si="6"/>
        <v>SteelmanConsumers SWDA</v>
      </c>
      <c r="D446" s="58">
        <v>4.75</v>
      </c>
      <c r="E446" s="87">
        <v>37622.375</v>
      </c>
      <c r="F446" s="87">
        <v>37653.375</v>
      </c>
    </row>
    <row r="447" spans="1:6" ht="12.75">
      <c r="A447" s="67" t="s">
        <v>22</v>
      </c>
      <c r="B447" s="1" t="s">
        <v>6</v>
      </c>
      <c r="C447" s="57" t="str">
        <f t="shared" si="6"/>
        <v>SteelmanCornwall</v>
      </c>
      <c r="D447" s="58">
        <v>4.95</v>
      </c>
      <c r="E447" s="87">
        <v>37622.375</v>
      </c>
      <c r="F447" s="87">
        <v>37653.375</v>
      </c>
    </row>
    <row r="448" spans="1:6" ht="12.75">
      <c r="A448" s="67" t="s">
        <v>22</v>
      </c>
      <c r="B448" s="1" t="s">
        <v>7</v>
      </c>
      <c r="C448" s="57" t="str">
        <f t="shared" si="6"/>
        <v>SteelmanEast Hereford</v>
      </c>
      <c r="D448" s="58">
        <v>5.61</v>
      </c>
      <c r="E448" s="87">
        <v>37622.375</v>
      </c>
      <c r="F448" s="87">
        <v>37653.375</v>
      </c>
    </row>
    <row r="449" spans="1:6" ht="12.75">
      <c r="A449" s="68" t="s">
        <v>22</v>
      </c>
      <c r="B449" s="1" t="s">
        <v>8</v>
      </c>
      <c r="C449" s="57" t="str">
        <f t="shared" si="6"/>
        <v>SteelmanEmerson 1</v>
      </c>
      <c r="D449" s="58">
        <v>1.29</v>
      </c>
      <c r="E449" s="87">
        <v>37622.375</v>
      </c>
      <c r="F449" s="87">
        <v>37653.375</v>
      </c>
    </row>
    <row r="450" spans="1:6" ht="12.75">
      <c r="A450" s="68" t="s">
        <v>22</v>
      </c>
      <c r="B450" s="1" t="s">
        <v>9</v>
      </c>
      <c r="C450" s="57" t="str">
        <f t="shared" si="6"/>
        <v>SteelmanEmerson 2</v>
      </c>
      <c r="D450" s="58">
        <v>1.29</v>
      </c>
      <c r="E450" s="87">
        <v>37622.375</v>
      </c>
      <c r="F450" s="87">
        <v>37653.375</v>
      </c>
    </row>
    <row r="451" spans="1:6" ht="12.75">
      <c r="A451" s="68" t="s">
        <v>22</v>
      </c>
      <c r="B451" s="1" t="s">
        <v>40</v>
      </c>
      <c r="C451" s="57" t="str">
        <f aca="true" t="shared" si="7" ref="C451:C514">CONCATENATE(A451,B451)</f>
        <v>SteelmanGladstone MDA</v>
      </c>
      <c r="D451" s="58">
        <v>0.93</v>
      </c>
      <c r="E451" s="87">
        <v>37622.375</v>
      </c>
      <c r="F451" s="87">
        <v>37653.375</v>
      </c>
    </row>
    <row r="452" spans="1:6" ht="12.75">
      <c r="A452" s="68" t="s">
        <v>22</v>
      </c>
      <c r="B452" s="1" t="s">
        <v>41</v>
      </c>
      <c r="C452" s="57" t="str">
        <f t="shared" si="7"/>
        <v>SteelmanGMIT EDA</v>
      </c>
      <c r="D452" s="58">
        <v>4.75</v>
      </c>
      <c r="E452" s="87">
        <v>37622.375</v>
      </c>
      <c r="F452" s="87">
        <v>37653.375</v>
      </c>
    </row>
    <row r="453" spans="1:6" ht="12.75">
      <c r="A453" s="68" t="s">
        <v>22</v>
      </c>
      <c r="B453" s="1" t="s">
        <v>42</v>
      </c>
      <c r="C453" s="57" t="str">
        <f t="shared" si="7"/>
        <v>SteelmanGMIT NDA</v>
      </c>
      <c r="D453" s="58">
        <v>3.61</v>
      </c>
      <c r="E453" s="87">
        <v>37622.375</v>
      </c>
      <c r="F453" s="87">
        <v>37653.375</v>
      </c>
    </row>
    <row r="454" spans="1:6" ht="12.75">
      <c r="A454" s="68" t="s">
        <v>22</v>
      </c>
      <c r="B454" s="1" t="s">
        <v>12</v>
      </c>
      <c r="C454" s="57" t="str">
        <f t="shared" si="7"/>
        <v>SteelmanIroquois</v>
      </c>
      <c r="D454" s="58">
        <v>5.39</v>
      </c>
      <c r="E454" s="87">
        <v>37622.375</v>
      </c>
      <c r="F454" s="87">
        <v>37653.375</v>
      </c>
    </row>
    <row r="455" spans="1:6" ht="12.75">
      <c r="A455" s="68" t="s">
        <v>22</v>
      </c>
      <c r="B455" s="1" t="s">
        <v>43</v>
      </c>
      <c r="C455" s="57" t="str">
        <f t="shared" si="7"/>
        <v>SteelmanKPUC EDA</v>
      </c>
      <c r="D455" s="58">
        <v>4.75</v>
      </c>
      <c r="E455" s="87">
        <v>37622.375</v>
      </c>
      <c r="F455" s="87">
        <v>37653.375</v>
      </c>
    </row>
    <row r="456" spans="1:6" ht="12.75">
      <c r="A456" s="67" t="s">
        <v>22</v>
      </c>
      <c r="B456" s="1" t="s">
        <v>15</v>
      </c>
      <c r="C456" s="57" t="str">
        <f t="shared" si="7"/>
        <v>SteelmanNapierville</v>
      </c>
      <c r="D456" s="58">
        <v>5.24</v>
      </c>
      <c r="E456" s="87">
        <v>37622.375</v>
      </c>
      <c r="F456" s="87">
        <v>37653.375</v>
      </c>
    </row>
    <row r="457" spans="1:6" ht="12.75">
      <c r="A457" s="68" t="s">
        <v>22</v>
      </c>
      <c r="B457" s="1" t="s">
        <v>16</v>
      </c>
      <c r="C457" s="57" t="str">
        <f t="shared" si="7"/>
        <v>SteelmanNiagara Falls</v>
      </c>
      <c r="D457" s="58">
        <v>4.8</v>
      </c>
      <c r="E457" s="87">
        <v>37622.375</v>
      </c>
      <c r="F457" s="87">
        <v>37653.375</v>
      </c>
    </row>
    <row r="458" spans="1:6" ht="12.75">
      <c r="A458" s="68" t="s">
        <v>22</v>
      </c>
      <c r="B458" s="1" t="s">
        <v>17</v>
      </c>
      <c r="C458" s="57" t="str">
        <f t="shared" si="7"/>
        <v>SteelmanPhilipsburg</v>
      </c>
      <c r="D458" s="58">
        <v>5.27</v>
      </c>
      <c r="E458" s="87">
        <v>37622.375</v>
      </c>
      <c r="F458" s="87">
        <v>37653.375</v>
      </c>
    </row>
    <row r="459" spans="1:6" ht="12.75">
      <c r="A459" s="59" t="s">
        <v>22</v>
      </c>
      <c r="B459" s="1" t="s">
        <v>44</v>
      </c>
      <c r="C459" s="57" t="str">
        <f t="shared" si="7"/>
        <v>SteelmanSpruce</v>
      </c>
      <c r="D459" s="58">
        <v>1.14</v>
      </c>
      <c r="E459" s="87">
        <v>37622.375</v>
      </c>
      <c r="F459" s="87">
        <v>37653.375</v>
      </c>
    </row>
    <row r="460" spans="1:6" ht="12.75">
      <c r="A460" s="61" t="s">
        <v>22</v>
      </c>
      <c r="B460" s="1" t="s">
        <v>21</v>
      </c>
      <c r="C460" s="57" t="str">
        <f t="shared" si="7"/>
        <v>SteelmanSt. Clair</v>
      </c>
      <c r="D460" s="58">
        <v>4.04</v>
      </c>
      <c r="E460" s="87">
        <v>37622.375</v>
      </c>
      <c r="F460" s="87">
        <v>37653.375</v>
      </c>
    </row>
    <row r="461" spans="1:6" ht="12.75">
      <c r="A461" s="61" t="s">
        <v>22</v>
      </c>
      <c r="B461" s="1" t="s">
        <v>45</v>
      </c>
      <c r="C461" s="57" t="str">
        <f t="shared" si="7"/>
        <v>SteelmanTCPL NDA</v>
      </c>
      <c r="D461" s="58">
        <v>3.61</v>
      </c>
      <c r="E461" s="87">
        <v>37622.375</v>
      </c>
      <c r="F461" s="87">
        <v>37653.375</v>
      </c>
    </row>
    <row r="462" spans="1:6" ht="12.75">
      <c r="A462" s="61" t="s">
        <v>22</v>
      </c>
      <c r="B462" s="1" t="s">
        <v>46</v>
      </c>
      <c r="C462" s="57" t="str">
        <f t="shared" si="7"/>
        <v>SteelmanTCPL WDA</v>
      </c>
      <c r="D462" s="58">
        <v>2.07</v>
      </c>
      <c r="E462" s="87">
        <v>37622.375</v>
      </c>
      <c r="F462" s="87">
        <v>37653.375</v>
      </c>
    </row>
    <row r="463" spans="1:6" ht="12.75">
      <c r="A463" s="61" t="s">
        <v>22</v>
      </c>
      <c r="B463" s="1" t="s">
        <v>47</v>
      </c>
      <c r="C463" s="57" t="str">
        <f t="shared" si="7"/>
        <v>SteelmanTPLP NDA</v>
      </c>
      <c r="D463" s="58">
        <v>3.61</v>
      </c>
      <c r="E463" s="87">
        <v>37622.375</v>
      </c>
      <c r="F463" s="87">
        <v>37653.375</v>
      </c>
    </row>
    <row r="464" spans="1:6" ht="12.75">
      <c r="A464" s="61" t="s">
        <v>22</v>
      </c>
      <c r="B464" s="1" t="s">
        <v>48</v>
      </c>
      <c r="C464" s="57" t="str">
        <f t="shared" si="7"/>
        <v>SteelmanTransgas SSDA</v>
      </c>
      <c r="D464" s="58">
        <v>0.34</v>
      </c>
      <c r="E464" s="87">
        <v>37622.375</v>
      </c>
      <c r="F464" s="87">
        <v>37653.375</v>
      </c>
    </row>
    <row r="465" spans="1:6" ht="12.75">
      <c r="A465" s="59" t="s">
        <v>22</v>
      </c>
      <c r="B465" s="1" t="s">
        <v>49</v>
      </c>
      <c r="C465" s="57" t="str">
        <f t="shared" si="7"/>
        <v>SteelmanUnion CDA</v>
      </c>
      <c r="D465" s="58">
        <v>4.75</v>
      </c>
      <c r="E465" s="87">
        <v>37622.375</v>
      </c>
      <c r="F465" s="87">
        <v>37653.375</v>
      </c>
    </row>
    <row r="466" spans="1:6" ht="12.75">
      <c r="A466" s="59" t="s">
        <v>22</v>
      </c>
      <c r="B466" s="1" t="s">
        <v>50</v>
      </c>
      <c r="C466" s="57" t="str">
        <f t="shared" si="7"/>
        <v>SteelmanUnion SWDA</v>
      </c>
      <c r="D466" s="58">
        <v>4.75</v>
      </c>
      <c r="E466" s="87">
        <v>37622.375</v>
      </c>
      <c r="F466" s="87">
        <v>37653.375</v>
      </c>
    </row>
    <row r="467" spans="1:6" ht="12.75">
      <c r="A467" s="59" t="s">
        <v>22</v>
      </c>
      <c r="B467" s="1" t="s">
        <v>31</v>
      </c>
      <c r="C467" s="57" t="str">
        <f t="shared" si="7"/>
        <v>SteelmanWelwyn</v>
      </c>
      <c r="D467" s="58">
        <v>0.34</v>
      </c>
      <c r="E467" s="87">
        <v>37622.375</v>
      </c>
      <c r="F467" s="87">
        <v>37653.375</v>
      </c>
    </row>
    <row r="468" spans="1:6" ht="12.75">
      <c r="A468" s="68" t="s">
        <v>27</v>
      </c>
      <c r="B468" s="1" t="s">
        <v>34</v>
      </c>
      <c r="C468" s="57" t="str">
        <f t="shared" si="7"/>
        <v>SuccessCentram MDA</v>
      </c>
      <c r="D468" s="58">
        <v>1.39</v>
      </c>
      <c r="E468" s="87">
        <v>37622.375</v>
      </c>
      <c r="F468" s="87">
        <v>37653.375</v>
      </c>
    </row>
    <row r="469" spans="1:6" ht="12.75">
      <c r="A469" s="68" t="s">
        <v>27</v>
      </c>
      <c r="B469" s="1" t="s">
        <v>35</v>
      </c>
      <c r="C469" s="57" t="str">
        <f t="shared" si="7"/>
        <v>SuccessCentram SSDA</v>
      </c>
      <c r="D469" s="58">
        <v>0.79</v>
      </c>
      <c r="E469" s="87">
        <v>37622.375</v>
      </c>
      <c r="F469" s="87">
        <v>37653.375</v>
      </c>
    </row>
    <row r="470" spans="1:6" ht="12.75">
      <c r="A470" s="68" t="s">
        <v>27</v>
      </c>
      <c r="B470" s="1" t="s">
        <v>101</v>
      </c>
      <c r="C470" s="57" t="str">
        <f t="shared" si="7"/>
        <v>SuccessUnion NCDA</v>
      </c>
      <c r="D470" s="58">
        <v>5.2</v>
      </c>
      <c r="E470" s="87">
        <v>37622.375</v>
      </c>
      <c r="F470" s="87">
        <v>37653.375</v>
      </c>
    </row>
    <row r="471" spans="1:6" ht="12.75">
      <c r="A471" s="68" t="s">
        <v>27</v>
      </c>
      <c r="B471" s="1" t="s">
        <v>102</v>
      </c>
      <c r="C471" s="57" t="str">
        <f t="shared" si="7"/>
        <v>SuccessUnion EDA</v>
      </c>
      <c r="D471" s="58">
        <v>5.2</v>
      </c>
      <c r="E471" s="87">
        <v>37622.375</v>
      </c>
      <c r="F471" s="87">
        <v>37653.375</v>
      </c>
    </row>
    <row r="472" spans="1:6" ht="12.75">
      <c r="A472" s="68" t="s">
        <v>27</v>
      </c>
      <c r="B472" s="1" t="s">
        <v>103</v>
      </c>
      <c r="C472" s="57" t="str">
        <f t="shared" si="7"/>
        <v>SuccessUnion NDA</v>
      </c>
      <c r="D472" s="58">
        <v>4.06</v>
      </c>
      <c r="E472" s="87">
        <v>37622.375</v>
      </c>
      <c r="F472" s="87">
        <v>37653.375</v>
      </c>
    </row>
    <row r="473" spans="1:6" ht="12.75">
      <c r="A473" s="68" t="s">
        <v>27</v>
      </c>
      <c r="B473" s="1" t="s">
        <v>104</v>
      </c>
      <c r="C473" s="57" t="str">
        <f t="shared" si="7"/>
        <v>SuccessUnion SSMDA</v>
      </c>
      <c r="D473" s="58">
        <v>4.06</v>
      </c>
      <c r="E473" s="87">
        <v>37622.375</v>
      </c>
      <c r="F473" s="87">
        <v>37653.375</v>
      </c>
    </row>
    <row r="474" spans="1:6" ht="12.75">
      <c r="A474" s="68" t="s">
        <v>27</v>
      </c>
      <c r="B474" s="1" t="s">
        <v>105</v>
      </c>
      <c r="C474" s="57" t="str">
        <f t="shared" si="7"/>
        <v>SuccessUnion WDA</v>
      </c>
      <c r="D474" s="58">
        <v>2.53</v>
      </c>
      <c r="E474" s="87">
        <v>37622.375</v>
      </c>
      <c r="F474" s="87">
        <v>37653.375</v>
      </c>
    </row>
    <row r="475" spans="1:6" ht="12.75">
      <c r="A475" s="68" t="s">
        <v>27</v>
      </c>
      <c r="B475" s="1" t="s">
        <v>36</v>
      </c>
      <c r="C475" s="57" t="str">
        <f t="shared" si="7"/>
        <v>SuccessCentrat MDA</v>
      </c>
      <c r="D475" s="58">
        <v>1.39</v>
      </c>
      <c r="E475" s="87">
        <v>37622.375</v>
      </c>
      <c r="F475" s="87">
        <v>37653.375</v>
      </c>
    </row>
    <row r="476" spans="1:6" ht="12.75">
      <c r="A476" s="68" t="s">
        <v>27</v>
      </c>
      <c r="B476" s="1" t="s">
        <v>5</v>
      </c>
      <c r="C476" s="57" t="str">
        <f t="shared" si="7"/>
        <v>SuccessChippawa</v>
      </c>
      <c r="D476" s="58">
        <v>5.79</v>
      </c>
      <c r="E476" s="87">
        <v>37622.375</v>
      </c>
      <c r="F476" s="87">
        <v>37653.375</v>
      </c>
    </row>
    <row r="477" spans="1:6" ht="12.75">
      <c r="A477" s="68" t="s">
        <v>27</v>
      </c>
      <c r="B477" s="1" t="s">
        <v>37</v>
      </c>
      <c r="C477" s="57" t="str">
        <f t="shared" si="7"/>
        <v>SuccessConsumers CDA</v>
      </c>
      <c r="D477" s="58">
        <v>5.2</v>
      </c>
      <c r="E477" s="87">
        <v>37622.375</v>
      </c>
      <c r="F477" s="87">
        <v>37653.375</v>
      </c>
    </row>
    <row r="478" spans="1:6" ht="12.75">
      <c r="A478" s="68" t="s">
        <v>27</v>
      </c>
      <c r="B478" s="1" t="s">
        <v>38</v>
      </c>
      <c r="C478" s="57" t="str">
        <f t="shared" si="7"/>
        <v>SuccessConsumers EDA</v>
      </c>
      <c r="D478" s="58">
        <v>5.2</v>
      </c>
      <c r="E478" s="87">
        <v>37622.375</v>
      </c>
      <c r="F478" s="87">
        <v>37653.375</v>
      </c>
    </row>
    <row r="479" spans="1:6" ht="12.75">
      <c r="A479" s="68" t="s">
        <v>27</v>
      </c>
      <c r="B479" s="1" t="s">
        <v>39</v>
      </c>
      <c r="C479" s="57" t="str">
        <f t="shared" si="7"/>
        <v>SuccessConsumers SWDA</v>
      </c>
      <c r="D479" s="58">
        <v>5.2</v>
      </c>
      <c r="E479" s="87">
        <v>37622.375</v>
      </c>
      <c r="F479" s="87">
        <v>37653.375</v>
      </c>
    </row>
    <row r="480" spans="1:6" ht="12.75">
      <c r="A480" s="67" t="s">
        <v>27</v>
      </c>
      <c r="B480" s="1" t="s">
        <v>6</v>
      </c>
      <c r="C480" s="57" t="str">
        <f t="shared" si="7"/>
        <v>SuccessCornwall</v>
      </c>
      <c r="D480" s="58">
        <v>5.41</v>
      </c>
      <c r="E480" s="87">
        <v>37622.375</v>
      </c>
      <c r="F480" s="87">
        <v>37653.375</v>
      </c>
    </row>
    <row r="481" spans="1:6" ht="12.75">
      <c r="A481" s="67" t="s">
        <v>27</v>
      </c>
      <c r="B481" s="1" t="s">
        <v>7</v>
      </c>
      <c r="C481" s="57" t="str">
        <f t="shared" si="7"/>
        <v>SuccessEast Hereford</v>
      </c>
      <c r="D481" s="58">
        <v>6.06</v>
      </c>
      <c r="E481" s="87">
        <v>37622.375</v>
      </c>
      <c r="F481" s="87">
        <v>37653.375</v>
      </c>
    </row>
    <row r="482" spans="1:6" ht="12.75">
      <c r="A482" s="68" t="s">
        <v>27</v>
      </c>
      <c r="B482" s="1" t="s">
        <v>8</v>
      </c>
      <c r="C482" s="57" t="str">
        <f t="shared" si="7"/>
        <v>SuccessEmerson 1</v>
      </c>
      <c r="D482" s="58">
        <v>1.74</v>
      </c>
      <c r="E482" s="87">
        <v>37622.375</v>
      </c>
      <c r="F482" s="87">
        <v>37653.375</v>
      </c>
    </row>
    <row r="483" spans="1:6" ht="12.75">
      <c r="A483" s="68" t="s">
        <v>27</v>
      </c>
      <c r="B483" s="1" t="s">
        <v>9</v>
      </c>
      <c r="C483" s="57" t="str">
        <f t="shared" si="7"/>
        <v>SuccessEmerson 2</v>
      </c>
      <c r="D483" s="58">
        <v>1.74</v>
      </c>
      <c r="E483" s="87">
        <v>37622.375</v>
      </c>
      <c r="F483" s="87">
        <v>37653.375</v>
      </c>
    </row>
    <row r="484" spans="1:6" ht="12.75">
      <c r="A484" s="68" t="s">
        <v>27</v>
      </c>
      <c r="B484" s="1" t="s">
        <v>40</v>
      </c>
      <c r="C484" s="57" t="str">
        <f t="shared" si="7"/>
        <v>SuccessGladstone MDA</v>
      </c>
      <c r="D484" s="58">
        <v>1.39</v>
      </c>
      <c r="E484" s="87">
        <v>37622.375</v>
      </c>
      <c r="F484" s="87">
        <v>37653.375</v>
      </c>
    </row>
    <row r="485" spans="1:6" ht="12.75">
      <c r="A485" s="68" t="s">
        <v>27</v>
      </c>
      <c r="B485" s="1" t="s">
        <v>41</v>
      </c>
      <c r="C485" s="57" t="str">
        <f t="shared" si="7"/>
        <v>SuccessGMIT EDA</v>
      </c>
      <c r="D485" s="58">
        <v>5.2</v>
      </c>
      <c r="E485" s="87">
        <v>37622.375</v>
      </c>
      <c r="F485" s="87">
        <v>37653.375</v>
      </c>
    </row>
    <row r="486" spans="1:6" ht="12.75">
      <c r="A486" s="68" t="s">
        <v>27</v>
      </c>
      <c r="B486" s="1" t="s">
        <v>42</v>
      </c>
      <c r="C486" s="57" t="str">
        <f t="shared" si="7"/>
        <v>SuccessGMIT NDA</v>
      </c>
      <c r="D486" s="58">
        <v>4.06</v>
      </c>
      <c r="E486" s="87">
        <v>37622.375</v>
      </c>
      <c r="F486" s="87">
        <v>37653.375</v>
      </c>
    </row>
    <row r="487" spans="1:6" ht="12.75">
      <c r="A487" s="68" t="s">
        <v>27</v>
      </c>
      <c r="B487" s="1" t="s">
        <v>11</v>
      </c>
      <c r="C487" s="57" t="str">
        <f t="shared" si="7"/>
        <v>SuccessHerbert</v>
      </c>
      <c r="D487" s="58">
        <v>0.79</v>
      </c>
      <c r="E487" s="87">
        <v>37622.375</v>
      </c>
      <c r="F487" s="87">
        <v>37653.375</v>
      </c>
    </row>
    <row r="488" spans="1:6" ht="12.75">
      <c r="A488" s="68" t="s">
        <v>27</v>
      </c>
      <c r="B488" s="1" t="s">
        <v>12</v>
      </c>
      <c r="C488" s="57" t="str">
        <f t="shared" si="7"/>
        <v>SuccessIroquois</v>
      </c>
      <c r="D488" s="58">
        <v>5.84</v>
      </c>
      <c r="E488" s="87">
        <v>37622.375</v>
      </c>
      <c r="F488" s="87">
        <v>37653.375</v>
      </c>
    </row>
    <row r="489" spans="1:6" ht="12.75">
      <c r="A489" s="68" t="s">
        <v>27</v>
      </c>
      <c r="B489" s="1" t="s">
        <v>43</v>
      </c>
      <c r="C489" s="57" t="str">
        <f t="shared" si="7"/>
        <v>SuccessKPUC EDA</v>
      </c>
      <c r="D489" s="58">
        <v>5.2</v>
      </c>
      <c r="E489" s="87">
        <v>37622.375</v>
      </c>
      <c r="F489" s="87">
        <v>37653.375</v>
      </c>
    </row>
    <row r="490" spans="1:6" ht="12.75">
      <c r="A490" s="67" t="s">
        <v>27</v>
      </c>
      <c r="B490" s="1" t="s">
        <v>15</v>
      </c>
      <c r="C490" s="57" t="str">
        <f t="shared" si="7"/>
        <v>SuccessNapierville</v>
      </c>
      <c r="D490" s="58">
        <v>5.69</v>
      </c>
      <c r="E490" s="87">
        <v>37622.375</v>
      </c>
      <c r="F490" s="87">
        <v>37653.375</v>
      </c>
    </row>
    <row r="491" spans="1:6" ht="12.75">
      <c r="A491" s="68" t="s">
        <v>27</v>
      </c>
      <c r="B491" s="1" t="s">
        <v>16</v>
      </c>
      <c r="C491" s="57" t="str">
        <f t="shared" si="7"/>
        <v>SuccessNiagara Falls</v>
      </c>
      <c r="D491" s="58">
        <v>5.25</v>
      </c>
      <c r="E491" s="87">
        <v>37622.375</v>
      </c>
      <c r="F491" s="87">
        <v>37653.375</v>
      </c>
    </row>
    <row r="492" spans="1:6" ht="12.75">
      <c r="A492" s="67" t="s">
        <v>27</v>
      </c>
      <c r="B492" s="1" t="s">
        <v>17</v>
      </c>
      <c r="C492" s="57" t="str">
        <f t="shared" si="7"/>
        <v>SuccessPhilipsburg</v>
      </c>
      <c r="D492" s="58">
        <v>5.72</v>
      </c>
      <c r="E492" s="87">
        <v>37622.375</v>
      </c>
      <c r="F492" s="87">
        <v>37653.375</v>
      </c>
    </row>
    <row r="493" spans="1:6" ht="12.75">
      <c r="A493" s="67" t="s">
        <v>27</v>
      </c>
      <c r="B493" s="1" t="s">
        <v>44</v>
      </c>
      <c r="C493" s="57" t="str">
        <f t="shared" si="7"/>
        <v>SuccessSpruce</v>
      </c>
      <c r="D493" s="58">
        <v>1.59</v>
      </c>
      <c r="E493" s="87">
        <v>37622.375</v>
      </c>
      <c r="F493" s="87">
        <v>37653.375</v>
      </c>
    </row>
    <row r="494" spans="1:6" ht="12.75">
      <c r="A494" s="67" t="s">
        <v>27</v>
      </c>
      <c r="B494" s="1" t="s">
        <v>21</v>
      </c>
      <c r="C494" s="57" t="str">
        <f t="shared" si="7"/>
        <v>SuccessSt. Clair</v>
      </c>
      <c r="D494" s="58">
        <v>4.5</v>
      </c>
      <c r="E494" s="87">
        <v>37622.375</v>
      </c>
      <c r="F494" s="87">
        <v>37653.375</v>
      </c>
    </row>
    <row r="495" spans="1:6" ht="12.75">
      <c r="A495" s="67" t="s">
        <v>27</v>
      </c>
      <c r="B495" s="1" t="s">
        <v>45</v>
      </c>
      <c r="C495" s="57" t="str">
        <f t="shared" si="7"/>
        <v>SuccessTCPL NDA</v>
      </c>
      <c r="D495" s="58">
        <v>4.06</v>
      </c>
      <c r="E495" s="87">
        <v>37622.375</v>
      </c>
      <c r="F495" s="87">
        <v>37653.375</v>
      </c>
    </row>
    <row r="496" spans="1:6" ht="12.75">
      <c r="A496" s="67" t="s">
        <v>27</v>
      </c>
      <c r="B496" s="1" t="s">
        <v>46</v>
      </c>
      <c r="C496" s="57" t="str">
        <f t="shared" si="7"/>
        <v>SuccessTCPL WDA</v>
      </c>
      <c r="D496" s="58">
        <v>2.53</v>
      </c>
      <c r="E496" s="87">
        <v>37622.375</v>
      </c>
      <c r="F496" s="87">
        <v>37653.375</v>
      </c>
    </row>
    <row r="497" spans="1:6" ht="12.75">
      <c r="A497" s="67" t="s">
        <v>27</v>
      </c>
      <c r="B497" s="1" t="s">
        <v>47</v>
      </c>
      <c r="C497" s="57" t="str">
        <f t="shared" si="7"/>
        <v>SuccessTPLP NDA</v>
      </c>
      <c r="D497" s="58">
        <v>4.06</v>
      </c>
      <c r="E497" s="87">
        <v>37622.375</v>
      </c>
      <c r="F497" s="87">
        <v>37653.375</v>
      </c>
    </row>
    <row r="498" spans="1:6" ht="12.75">
      <c r="A498" s="68" t="s">
        <v>27</v>
      </c>
      <c r="B498" s="1" t="s">
        <v>48</v>
      </c>
      <c r="C498" s="57" t="str">
        <f t="shared" si="7"/>
        <v>SuccessTransgas SSDA</v>
      </c>
      <c r="D498" s="58">
        <v>0.79</v>
      </c>
      <c r="E498" s="87">
        <v>37622.375</v>
      </c>
      <c r="F498" s="87">
        <v>37653.375</v>
      </c>
    </row>
    <row r="499" spans="1:6" ht="12.75">
      <c r="A499" s="68" t="s">
        <v>27</v>
      </c>
      <c r="B499" s="1" t="s">
        <v>49</v>
      </c>
      <c r="C499" s="57" t="str">
        <f t="shared" si="7"/>
        <v>SuccessUnion CDA</v>
      </c>
      <c r="D499" s="58">
        <v>5.2</v>
      </c>
      <c r="E499" s="87">
        <v>37622.375</v>
      </c>
      <c r="F499" s="87">
        <v>37653.375</v>
      </c>
    </row>
    <row r="500" spans="1:6" ht="12.75">
      <c r="A500" s="68" t="s">
        <v>27</v>
      </c>
      <c r="B500" s="1" t="s">
        <v>50</v>
      </c>
      <c r="C500" s="57" t="str">
        <f t="shared" si="7"/>
        <v>SuccessUnion SWDA</v>
      </c>
      <c r="D500" s="58">
        <v>5.2</v>
      </c>
      <c r="E500" s="87">
        <v>37622.375</v>
      </c>
      <c r="F500" s="87">
        <v>37653.375</v>
      </c>
    </row>
    <row r="501" spans="1:6" ht="12.75">
      <c r="A501" s="68" t="s">
        <v>27</v>
      </c>
      <c r="B501" s="1" t="s">
        <v>31</v>
      </c>
      <c r="C501" s="57" t="str">
        <f t="shared" si="7"/>
        <v>SuccessWelwyn</v>
      </c>
      <c r="D501" s="58">
        <v>0.79</v>
      </c>
      <c r="E501" s="87">
        <v>37622.375</v>
      </c>
      <c r="F501" s="87">
        <v>37653.375</v>
      </c>
    </row>
    <row r="502" spans="1:6" ht="12.75">
      <c r="A502" s="68" t="s">
        <v>28</v>
      </c>
      <c r="B502" s="1" t="s">
        <v>3</v>
      </c>
      <c r="C502" s="57" t="str">
        <f t="shared" si="7"/>
        <v>SuffieldBayhurst 1</v>
      </c>
      <c r="D502" s="58">
        <v>1.03</v>
      </c>
      <c r="E502" s="87">
        <v>37622.375</v>
      </c>
      <c r="F502" s="87">
        <v>37653.375</v>
      </c>
    </row>
    <row r="503" spans="1:6" ht="12.75">
      <c r="A503" s="68" t="s">
        <v>28</v>
      </c>
      <c r="B503" s="1" t="s">
        <v>34</v>
      </c>
      <c r="C503" s="57" t="str">
        <f t="shared" si="7"/>
        <v>SuffieldCentram MDA</v>
      </c>
      <c r="D503" s="58">
        <v>1.63</v>
      </c>
      <c r="E503" s="87">
        <v>37622.375</v>
      </c>
      <c r="F503" s="87">
        <v>37653.375</v>
      </c>
    </row>
    <row r="504" spans="1:6" ht="12.75">
      <c r="A504" s="68" t="s">
        <v>28</v>
      </c>
      <c r="B504" s="1" t="s">
        <v>35</v>
      </c>
      <c r="C504" s="57" t="str">
        <f t="shared" si="7"/>
        <v>SuffieldCentram SSDA</v>
      </c>
      <c r="D504" s="58">
        <v>1.03</v>
      </c>
      <c r="E504" s="87">
        <v>37622.375</v>
      </c>
      <c r="F504" s="87">
        <v>37653.375</v>
      </c>
    </row>
    <row r="505" spans="1:6" ht="12.75">
      <c r="A505" s="68" t="s">
        <v>28</v>
      </c>
      <c r="B505" s="1" t="s">
        <v>101</v>
      </c>
      <c r="C505" s="57" t="str">
        <f t="shared" si="7"/>
        <v>SuffieldUnion NCDA</v>
      </c>
      <c r="D505" s="58">
        <v>5.44</v>
      </c>
      <c r="E505" s="87">
        <v>37622.375</v>
      </c>
      <c r="F505" s="87">
        <v>37653.375</v>
      </c>
    </row>
    <row r="506" spans="1:6" ht="12.75">
      <c r="A506" s="68" t="s">
        <v>28</v>
      </c>
      <c r="B506" s="1" t="s">
        <v>102</v>
      </c>
      <c r="C506" s="57" t="str">
        <f t="shared" si="7"/>
        <v>SuffieldUnion EDA</v>
      </c>
      <c r="D506" s="58">
        <v>5.44</v>
      </c>
      <c r="E506" s="87">
        <v>37622.375</v>
      </c>
      <c r="F506" s="87">
        <v>37653.375</v>
      </c>
    </row>
    <row r="507" spans="1:6" ht="12.75">
      <c r="A507" s="69" t="s">
        <v>28</v>
      </c>
      <c r="B507" s="1" t="s">
        <v>103</v>
      </c>
      <c r="C507" s="57" t="str">
        <f t="shared" si="7"/>
        <v>SuffieldUnion NDA</v>
      </c>
      <c r="D507" s="58">
        <v>4.3</v>
      </c>
      <c r="E507" s="87">
        <v>37622.375</v>
      </c>
      <c r="F507" s="87">
        <v>37653.375</v>
      </c>
    </row>
    <row r="508" spans="1:6" ht="12.75">
      <c r="A508" s="69" t="s">
        <v>28</v>
      </c>
      <c r="B508" s="1" t="s">
        <v>104</v>
      </c>
      <c r="C508" s="57" t="str">
        <f t="shared" si="7"/>
        <v>SuffieldUnion SSMDA</v>
      </c>
      <c r="D508" s="58">
        <v>4.3</v>
      </c>
      <c r="E508" s="87">
        <v>37622.375</v>
      </c>
      <c r="F508" s="87">
        <v>37653.375</v>
      </c>
    </row>
    <row r="509" spans="1:6" ht="12.75">
      <c r="A509" s="69" t="s">
        <v>28</v>
      </c>
      <c r="B509" s="66" t="s">
        <v>105</v>
      </c>
      <c r="C509" s="57" t="str">
        <f t="shared" si="7"/>
        <v>SuffieldUnion WDA</v>
      </c>
      <c r="D509" s="58">
        <v>2.77</v>
      </c>
      <c r="E509" s="87">
        <v>37622.375</v>
      </c>
      <c r="F509" s="87">
        <v>37653.375</v>
      </c>
    </row>
    <row r="510" spans="1:6" ht="12.75">
      <c r="A510" s="68" t="s">
        <v>28</v>
      </c>
      <c r="B510" s="1" t="s">
        <v>36</v>
      </c>
      <c r="C510" s="57" t="str">
        <f t="shared" si="7"/>
        <v>SuffieldCentrat MDA</v>
      </c>
      <c r="D510" s="58">
        <v>1.63</v>
      </c>
      <c r="E510" s="87">
        <v>37622.375</v>
      </c>
      <c r="F510" s="87">
        <v>37653.375</v>
      </c>
    </row>
    <row r="511" spans="1:6" ht="12.75">
      <c r="A511" s="67" t="s">
        <v>28</v>
      </c>
      <c r="B511" s="1" t="s">
        <v>5</v>
      </c>
      <c r="C511" s="57" t="str">
        <f t="shared" si="7"/>
        <v>SuffieldChippawa</v>
      </c>
      <c r="D511" s="58">
        <v>6.03</v>
      </c>
      <c r="E511" s="87">
        <v>37622.375</v>
      </c>
      <c r="F511" s="87">
        <v>37653.375</v>
      </c>
    </row>
    <row r="512" spans="1:6" ht="12.75">
      <c r="A512" s="68" t="s">
        <v>28</v>
      </c>
      <c r="B512" s="1" t="s">
        <v>37</v>
      </c>
      <c r="C512" s="57" t="str">
        <f t="shared" si="7"/>
        <v>SuffieldConsumers CDA</v>
      </c>
      <c r="D512" s="58">
        <v>5.44</v>
      </c>
      <c r="E512" s="87">
        <v>37622.375</v>
      </c>
      <c r="F512" s="87">
        <v>37653.375</v>
      </c>
    </row>
    <row r="513" spans="1:6" ht="12.75">
      <c r="A513" s="68" t="s">
        <v>28</v>
      </c>
      <c r="B513" s="1" t="s">
        <v>38</v>
      </c>
      <c r="C513" s="57" t="str">
        <f t="shared" si="7"/>
        <v>SuffieldConsumers EDA</v>
      </c>
      <c r="D513" s="58">
        <v>5.44</v>
      </c>
      <c r="E513" s="87">
        <v>37622.375</v>
      </c>
      <c r="F513" s="87">
        <v>37653.375</v>
      </c>
    </row>
    <row r="514" spans="1:6" ht="12.75">
      <c r="A514" s="68" t="s">
        <v>28</v>
      </c>
      <c r="B514" s="1" t="s">
        <v>39</v>
      </c>
      <c r="C514" s="57" t="str">
        <f t="shared" si="7"/>
        <v>SuffieldConsumers SWDA</v>
      </c>
      <c r="D514" s="58">
        <v>5.44</v>
      </c>
      <c r="E514" s="87">
        <v>37622.375</v>
      </c>
      <c r="F514" s="87">
        <v>37653.375</v>
      </c>
    </row>
    <row r="515" spans="1:6" ht="12.75">
      <c r="A515" s="67" t="s">
        <v>28</v>
      </c>
      <c r="B515" s="1" t="s">
        <v>6</v>
      </c>
      <c r="C515" s="57" t="str">
        <f aca="true" t="shared" si="8" ref="C515:C578">CONCATENATE(A515,B515)</f>
        <v>SuffieldCornwall</v>
      </c>
      <c r="D515" s="58">
        <v>5.65</v>
      </c>
      <c r="E515" s="87">
        <v>37622.375</v>
      </c>
      <c r="F515" s="87">
        <v>37653.375</v>
      </c>
    </row>
    <row r="516" spans="1:6" ht="12.75">
      <c r="A516" s="67" t="s">
        <v>28</v>
      </c>
      <c r="B516" s="1" t="s">
        <v>7</v>
      </c>
      <c r="C516" s="57" t="str">
        <f t="shared" si="8"/>
        <v>SuffieldEast Hereford</v>
      </c>
      <c r="D516" s="58">
        <v>6.31</v>
      </c>
      <c r="E516" s="87">
        <v>37622.375</v>
      </c>
      <c r="F516" s="87">
        <v>37653.375</v>
      </c>
    </row>
    <row r="517" spans="1:6" ht="12.75">
      <c r="A517" s="68" t="s">
        <v>28</v>
      </c>
      <c r="B517" s="1" t="s">
        <v>8</v>
      </c>
      <c r="C517" s="57" t="str">
        <f t="shared" si="8"/>
        <v>SuffieldEmerson 1</v>
      </c>
      <c r="D517" s="58">
        <v>1.99</v>
      </c>
      <c r="E517" s="87">
        <v>37622.375</v>
      </c>
      <c r="F517" s="87">
        <v>37653.375</v>
      </c>
    </row>
    <row r="518" spans="1:6" ht="12.75">
      <c r="A518" s="68" t="s">
        <v>28</v>
      </c>
      <c r="B518" s="1" t="s">
        <v>9</v>
      </c>
      <c r="C518" s="57" t="str">
        <f t="shared" si="8"/>
        <v>SuffieldEmerson 2</v>
      </c>
      <c r="D518" s="58">
        <v>1.99</v>
      </c>
      <c r="E518" s="87">
        <v>37622.375</v>
      </c>
      <c r="F518" s="87">
        <v>37653.375</v>
      </c>
    </row>
    <row r="519" spans="1:6" ht="12.75">
      <c r="A519" s="68" t="s">
        <v>28</v>
      </c>
      <c r="B519" s="1" t="s">
        <v>40</v>
      </c>
      <c r="C519" s="57" t="str">
        <f t="shared" si="8"/>
        <v>SuffieldGladstone MDA</v>
      </c>
      <c r="D519" s="58">
        <v>1.63</v>
      </c>
      <c r="E519" s="87">
        <v>37622.375</v>
      </c>
      <c r="F519" s="87">
        <v>37653.375</v>
      </c>
    </row>
    <row r="520" spans="1:6" ht="12.75">
      <c r="A520" s="68" t="s">
        <v>28</v>
      </c>
      <c r="B520" s="1" t="s">
        <v>41</v>
      </c>
      <c r="C520" s="57" t="str">
        <f t="shared" si="8"/>
        <v>SuffieldGMIT EDA</v>
      </c>
      <c r="D520" s="58">
        <v>5.44</v>
      </c>
      <c r="E520" s="87">
        <v>37622.375</v>
      </c>
      <c r="F520" s="87">
        <v>37653.375</v>
      </c>
    </row>
    <row r="521" spans="1:6" ht="12.75">
      <c r="A521" s="69" t="s">
        <v>28</v>
      </c>
      <c r="B521" s="1" t="s">
        <v>42</v>
      </c>
      <c r="C521" s="57" t="str">
        <f t="shared" si="8"/>
        <v>SuffieldGMIT NDA</v>
      </c>
      <c r="D521" s="58">
        <v>4.3</v>
      </c>
      <c r="E521" s="87">
        <v>37622.375</v>
      </c>
      <c r="F521" s="87">
        <v>37653.375</v>
      </c>
    </row>
    <row r="522" spans="1:6" ht="12.75">
      <c r="A522" s="69" t="s">
        <v>28</v>
      </c>
      <c r="B522" s="1" t="s">
        <v>11</v>
      </c>
      <c r="C522" s="57" t="str">
        <f t="shared" si="8"/>
        <v>SuffieldHerbert</v>
      </c>
      <c r="D522" s="58">
        <v>1.03</v>
      </c>
      <c r="E522" s="87">
        <v>37622.375</v>
      </c>
      <c r="F522" s="87">
        <v>37653.375</v>
      </c>
    </row>
    <row r="523" spans="1:6" ht="12.75">
      <c r="A523" s="68" t="s">
        <v>28</v>
      </c>
      <c r="B523" s="1" t="s">
        <v>12</v>
      </c>
      <c r="C523" s="57" t="str">
        <f t="shared" si="8"/>
        <v>SuffieldIroquois</v>
      </c>
      <c r="D523" s="58">
        <v>6.09</v>
      </c>
      <c r="E523" s="87">
        <v>37622.375</v>
      </c>
      <c r="F523" s="87">
        <v>37653.375</v>
      </c>
    </row>
    <row r="524" spans="1:6" ht="12.75">
      <c r="A524" s="68" t="s">
        <v>28</v>
      </c>
      <c r="B524" s="1" t="s">
        <v>43</v>
      </c>
      <c r="C524" s="57" t="str">
        <f t="shared" si="8"/>
        <v>SuffieldKPUC EDA</v>
      </c>
      <c r="D524" s="58">
        <v>5.44</v>
      </c>
      <c r="E524" s="87">
        <v>37622.375</v>
      </c>
      <c r="F524" s="87">
        <v>37653.375</v>
      </c>
    </row>
    <row r="525" spans="1:6" ht="12.75">
      <c r="A525" s="67" t="s">
        <v>28</v>
      </c>
      <c r="B525" s="1" t="s">
        <v>15</v>
      </c>
      <c r="C525" s="57" t="str">
        <f t="shared" si="8"/>
        <v>SuffieldNapierville</v>
      </c>
      <c r="D525" s="58">
        <v>5.94</v>
      </c>
      <c r="E525" s="87">
        <v>37622.375</v>
      </c>
      <c r="F525" s="87">
        <v>37653.375</v>
      </c>
    </row>
    <row r="526" spans="1:6" ht="12.75">
      <c r="A526" s="67" t="s">
        <v>28</v>
      </c>
      <c r="B526" s="1" t="s">
        <v>16</v>
      </c>
      <c r="C526" s="57" t="str">
        <f t="shared" si="8"/>
        <v>SuffieldNiagara Falls</v>
      </c>
      <c r="D526" s="58">
        <v>5.5</v>
      </c>
      <c r="E526" s="87">
        <v>37622.375</v>
      </c>
      <c r="F526" s="87">
        <v>37653.375</v>
      </c>
    </row>
    <row r="527" spans="1:6" ht="12.75">
      <c r="A527" s="61" t="s">
        <v>28</v>
      </c>
      <c r="B527" s="1" t="s">
        <v>17</v>
      </c>
      <c r="C527" s="57" t="str">
        <f t="shared" si="8"/>
        <v>SuffieldPhilipsburg</v>
      </c>
      <c r="D527" s="58">
        <v>5.97</v>
      </c>
      <c r="E527" s="87">
        <v>37622.375</v>
      </c>
      <c r="F527" s="87">
        <v>37653.375</v>
      </c>
    </row>
    <row r="528" spans="1:6" ht="12.75">
      <c r="A528" s="61" t="s">
        <v>28</v>
      </c>
      <c r="B528" s="1" t="s">
        <v>44</v>
      </c>
      <c r="C528" s="57" t="str">
        <f t="shared" si="8"/>
        <v>SuffieldSpruce</v>
      </c>
      <c r="D528" s="58">
        <v>1.84</v>
      </c>
      <c r="E528" s="87">
        <v>37622.375</v>
      </c>
      <c r="F528" s="87">
        <v>37653.375</v>
      </c>
    </row>
    <row r="529" spans="1:6" ht="12.75">
      <c r="A529" s="61" t="s">
        <v>28</v>
      </c>
      <c r="B529" s="1" t="s">
        <v>21</v>
      </c>
      <c r="C529" s="57" t="str">
        <f t="shared" si="8"/>
        <v>SuffieldSt. Clair</v>
      </c>
      <c r="D529" s="58">
        <v>4.74</v>
      </c>
      <c r="E529" s="87">
        <v>37622.375</v>
      </c>
      <c r="F529" s="87">
        <v>37653.375</v>
      </c>
    </row>
    <row r="530" spans="1:6" ht="12.75">
      <c r="A530" s="65" t="s">
        <v>28</v>
      </c>
      <c r="B530" s="1" t="s">
        <v>45</v>
      </c>
      <c r="C530" s="57" t="str">
        <f t="shared" si="8"/>
        <v>SuffieldTCPL NDA</v>
      </c>
      <c r="D530" s="58">
        <v>4.3</v>
      </c>
      <c r="E530" s="87">
        <v>37622.375</v>
      </c>
      <c r="F530" s="87">
        <v>37653.375</v>
      </c>
    </row>
    <row r="531" spans="1:6" ht="12.75">
      <c r="A531" s="65" t="s">
        <v>28</v>
      </c>
      <c r="B531" s="66" t="s">
        <v>46</v>
      </c>
      <c r="C531" s="57" t="str">
        <f t="shared" si="8"/>
        <v>SuffieldTCPL WDA</v>
      </c>
      <c r="D531" s="58">
        <v>2.77</v>
      </c>
      <c r="E531" s="87">
        <v>37622.375</v>
      </c>
      <c r="F531" s="87">
        <v>37653.375</v>
      </c>
    </row>
    <row r="532" spans="1:6" ht="12.75">
      <c r="A532" s="65" t="s">
        <v>28</v>
      </c>
      <c r="B532" s="66" t="s">
        <v>47</v>
      </c>
      <c r="C532" s="57" t="str">
        <f t="shared" si="8"/>
        <v>SuffieldTPLP NDA</v>
      </c>
      <c r="D532" s="58">
        <v>4.3</v>
      </c>
      <c r="E532" s="87">
        <v>37622.375</v>
      </c>
      <c r="F532" s="87">
        <v>37653.375</v>
      </c>
    </row>
    <row r="533" spans="1:6" ht="12.75">
      <c r="A533" s="59" t="s">
        <v>28</v>
      </c>
      <c r="B533" s="1" t="s">
        <v>48</v>
      </c>
      <c r="C533" s="57" t="str">
        <f t="shared" si="8"/>
        <v>SuffieldTransgas SSDA</v>
      </c>
      <c r="D533" s="58">
        <v>1.03</v>
      </c>
      <c r="E533" s="87">
        <v>37622.375</v>
      </c>
      <c r="F533" s="87">
        <v>37653.375</v>
      </c>
    </row>
    <row r="534" spans="1:6" ht="12.75">
      <c r="A534" s="59" t="s">
        <v>28</v>
      </c>
      <c r="B534" s="1" t="s">
        <v>49</v>
      </c>
      <c r="C534" s="57" t="str">
        <f t="shared" si="8"/>
        <v>SuffieldUnion CDA</v>
      </c>
      <c r="D534" s="58">
        <v>5.44</v>
      </c>
      <c r="E534" s="87">
        <v>37622.375</v>
      </c>
      <c r="F534" s="87">
        <v>37653.375</v>
      </c>
    </row>
    <row r="535" spans="1:6" ht="12.75">
      <c r="A535" s="59" t="s">
        <v>28</v>
      </c>
      <c r="B535" s="1" t="s">
        <v>50</v>
      </c>
      <c r="C535" s="57" t="str">
        <f t="shared" si="8"/>
        <v>SuffieldUnion SWDA</v>
      </c>
      <c r="D535" s="58">
        <v>5.44</v>
      </c>
      <c r="E535" s="87">
        <v>37622.375</v>
      </c>
      <c r="F535" s="87">
        <v>37653.375</v>
      </c>
    </row>
    <row r="536" spans="1:6" ht="12.75">
      <c r="A536" s="59" t="s">
        <v>28</v>
      </c>
      <c r="B536" s="1" t="s">
        <v>31</v>
      </c>
      <c r="C536" s="57" t="str">
        <f t="shared" si="8"/>
        <v>SuffieldWelwyn</v>
      </c>
      <c r="D536" s="58">
        <v>1.03</v>
      </c>
      <c r="E536" s="87">
        <v>37622.375</v>
      </c>
      <c r="F536" s="87">
        <v>37653.375</v>
      </c>
    </row>
    <row r="537" spans="1:6" ht="12.75">
      <c r="A537" s="59" t="s">
        <v>29</v>
      </c>
      <c r="B537" s="1" t="s">
        <v>36</v>
      </c>
      <c r="C537" s="57" t="str">
        <f t="shared" si="8"/>
        <v>Union DawnCentrat MDA</v>
      </c>
      <c r="D537" s="58">
        <v>3.18</v>
      </c>
      <c r="E537" s="87">
        <v>37622.375</v>
      </c>
      <c r="F537" s="87">
        <v>37653.375</v>
      </c>
    </row>
    <row r="538" spans="1:6" ht="12.75">
      <c r="A538" s="59" t="s">
        <v>29</v>
      </c>
      <c r="B538" s="1" t="s">
        <v>101</v>
      </c>
      <c r="C538" s="57" t="str">
        <f t="shared" si="8"/>
        <v>Union DawnUnion NCDA</v>
      </c>
      <c r="D538" s="58">
        <v>0.76</v>
      </c>
      <c r="E538" s="87">
        <v>37622.375</v>
      </c>
      <c r="F538" s="87">
        <v>37653.375</v>
      </c>
    </row>
    <row r="539" spans="1:6" ht="12.75">
      <c r="A539" s="59" t="s">
        <v>29</v>
      </c>
      <c r="B539" s="1" t="s">
        <v>102</v>
      </c>
      <c r="C539" s="57" t="str">
        <f t="shared" si="8"/>
        <v>Union DawnUnion EDA</v>
      </c>
      <c r="D539" s="58">
        <v>1</v>
      </c>
      <c r="E539" s="87">
        <v>37622.375</v>
      </c>
      <c r="F539" s="87">
        <v>37653.375</v>
      </c>
    </row>
    <row r="540" spans="1:6" ht="12.75">
      <c r="A540" s="59" t="s">
        <v>29</v>
      </c>
      <c r="B540" s="1" t="s">
        <v>103</v>
      </c>
      <c r="C540" s="57" t="str">
        <f t="shared" si="8"/>
        <v>Union DawnUnion NDA</v>
      </c>
      <c r="D540" s="58">
        <v>1.42</v>
      </c>
      <c r="E540" s="87">
        <v>37622.375</v>
      </c>
      <c r="F540" s="87">
        <v>37653.375</v>
      </c>
    </row>
    <row r="541" spans="1:6" ht="12.75">
      <c r="A541" s="61" t="s">
        <v>29</v>
      </c>
      <c r="B541" s="1" t="s">
        <v>104</v>
      </c>
      <c r="C541" s="57" t="str">
        <f t="shared" si="8"/>
        <v>Union DawnUnion SSMDA</v>
      </c>
      <c r="D541" s="58">
        <v>1.12</v>
      </c>
      <c r="E541" s="87">
        <v>37622.375</v>
      </c>
      <c r="F541" s="87">
        <v>37653.375</v>
      </c>
    </row>
    <row r="542" spans="1:6" ht="12.75">
      <c r="A542" s="59" t="s">
        <v>29</v>
      </c>
      <c r="B542" s="1" t="s">
        <v>105</v>
      </c>
      <c r="C542" s="57" t="str">
        <f t="shared" si="8"/>
        <v>Union DawnUnion WDA</v>
      </c>
      <c r="D542" s="58">
        <v>3.1</v>
      </c>
      <c r="E542" s="87">
        <v>37622.375</v>
      </c>
      <c r="F542" s="87">
        <v>37653.375</v>
      </c>
    </row>
    <row r="543" spans="1:6" ht="12.75">
      <c r="A543" s="59" t="s">
        <v>29</v>
      </c>
      <c r="B543" s="1" t="s">
        <v>5</v>
      </c>
      <c r="C543" s="57" t="str">
        <f t="shared" si="8"/>
        <v>Union DawnChippawa</v>
      </c>
      <c r="D543" s="58">
        <v>1.09</v>
      </c>
      <c r="E543" s="87">
        <v>37622.375</v>
      </c>
      <c r="F543" s="87">
        <v>37653.375</v>
      </c>
    </row>
    <row r="544" spans="1:6" ht="12.75">
      <c r="A544" s="1" t="s">
        <v>29</v>
      </c>
      <c r="B544" s="1" t="s">
        <v>37</v>
      </c>
      <c r="C544" s="57" t="str">
        <f t="shared" si="8"/>
        <v>Union DawnConsumers CDA</v>
      </c>
      <c r="D544" s="58">
        <v>0.55</v>
      </c>
      <c r="E544" s="87">
        <v>37622.375</v>
      </c>
      <c r="F544" s="87">
        <v>37653.375</v>
      </c>
    </row>
    <row r="545" spans="1:6" ht="12.75">
      <c r="A545" s="1" t="s">
        <v>29</v>
      </c>
      <c r="B545" s="1" t="s">
        <v>38</v>
      </c>
      <c r="C545" s="57" t="str">
        <f t="shared" si="8"/>
        <v>Union DawnConsumers EDA</v>
      </c>
      <c r="D545" s="58">
        <v>1.28</v>
      </c>
      <c r="E545" s="87">
        <v>37622.375</v>
      </c>
      <c r="F545" s="87">
        <v>37653.375</v>
      </c>
    </row>
    <row r="546" spans="1:6" ht="12.75">
      <c r="A546" s="1" t="s">
        <v>29</v>
      </c>
      <c r="B546" s="1" t="s">
        <v>6</v>
      </c>
      <c r="C546" s="57" t="str">
        <f t="shared" si="8"/>
        <v>Union DawnCornwall</v>
      </c>
      <c r="D546" s="58">
        <v>1.0266666666666668</v>
      </c>
      <c r="E546" s="87">
        <v>37622.375</v>
      </c>
      <c r="F546" s="87">
        <v>37653.375</v>
      </c>
    </row>
    <row r="547" spans="1:6" ht="12.75">
      <c r="A547" s="1" t="s">
        <v>29</v>
      </c>
      <c r="B547" s="1" t="s">
        <v>7</v>
      </c>
      <c r="C547" s="57" t="str">
        <f t="shared" si="8"/>
        <v>Union DawnEast Hereford</v>
      </c>
      <c r="D547" s="58">
        <v>1.93</v>
      </c>
      <c r="E547" s="87">
        <v>37622.375</v>
      </c>
      <c r="F547" s="87">
        <v>37653.375</v>
      </c>
    </row>
    <row r="548" spans="1:6" ht="12.75">
      <c r="A548" s="1" t="s">
        <v>29</v>
      </c>
      <c r="B548" s="1" t="s">
        <v>41</v>
      </c>
      <c r="C548" s="57" t="str">
        <f t="shared" si="8"/>
        <v>Union DawnGMIT EDA</v>
      </c>
      <c r="D548" s="58">
        <v>1.59</v>
      </c>
      <c r="E548" s="87">
        <v>37622.375</v>
      </c>
      <c r="F548" s="87">
        <v>37653.375</v>
      </c>
    </row>
    <row r="549" spans="1:6" ht="12.75">
      <c r="A549" s="59" t="s">
        <v>29</v>
      </c>
      <c r="B549" s="1" t="s">
        <v>42</v>
      </c>
      <c r="C549" s="57" t="str">
        <f t="shared" si="8"/>
        <v>Union DawnGMIT NDA</v>
      </c>
      <c r="D549" s="58">
        <v>1.32</v>
      </c>
      <c r="E549" s="87">
        <v>37622.375</v>
      </c>
      <c r="F549" s="87">
        <v>37653.375</v>
      </c>
    </row>
    <row r="550" spans="1:6" ht="12.75">
      <c r="A550" s="59" t="s">
        <v>29</v>
      </c>
      <c r="B550" s="1" t="s">
        <v>12</v>
      </c>
      <c r="C550" s="57" t="str">
        <f t="shared" si="8"/>
        <v>Union DawnIroquois</v>
      </c>
      <c r="D550" s="58">
        <v>1.76</v>
      </c>
      <c r="E550" s="87">
        <v>37622.375</v>
      </c>
      <c r="F550" s="87">
        <v>37653.375</v>
      </c>
    </row>
    <row r="551" spans="1:6" ht="12.75">
      <c r="A551" s="1" t="s">
        <v>29</v>
      </c>
      <c r="B551" s="1" t="s">
        <v>43</v>
      </c>
      <c r="C551" s="57" t="str">
        <f t="shared" si="8"/>
        <v>Union DawnKPUC EDA</v>
      </c>
      <c r="D551" s="58">
        <v>0.98</v>
      </c>
      <c r="E551" s="87">
        <v>37622.375</v>
      </c>
      <c r="F551" s="87">
        <v>37653.375</v>
      </c>
    </row>
    <row r="552" spans="1:6" ht="12.75">
      <c r="A552" s="61" t="s">
        <v>29</v>
      </c>
      <c r="B552" s="1" t="s">
        <v>15</v>
      </c>
      <c r="C552" s="57" t="str">
        <f t="shared" si="8"/>
        <v>Union DawnNapierville</v>
      </c>
      <c r="D552" s="58">
        <v>1.56</v>
      </c>
      <c r="E552" s="87">
        <v>37622.375</v>
      </c>
      <c r="F552" s="87">
        <v>37653.375</v>
      </c>
    </row>
    <row r="553" spans="1:6" ht="12.75">
      <c r="A553" s="59" t="s">
        <v>29</v>
      </c>
      <c r="B553" s="1" t="s">
        <v>16</v>
      </c>
      <c r="C553" s="57" t="str">
        <f t="shared" si="8"/>
        <v>Union DawnNiagara Falls</v>
      </c>
      <c r="D553" s="58">
        <v>0.56</v>
      </c>
      <c r="E553" s="87">
        <v>37622.375</v>
      </c>
      <c r="F553" s="87">
        <v>37653.375</v>
      </c>
    </row>
    <row r="554" spans="1:6" ht="12.75">
      <c r="A554" s="59" t="s">
        <v>29</v>
      </c>
      <c r="B554" s="1" t="s">
        <v>17</v>
      </c>
      <c r="C554" s="57" t="str">
        <f t="shared" si="8"/>
        <v>Union DawnPhilipsburg</v>
      </c>
      <c r="D554" s="58">
        <v>1.59</v>
      </c>
      <c r="E554" s="87">
        <v>37622.375</v>
      </c>
      <c r="F554" s="87">
        <v>37653.375</v>
      </c>
    </row>
    <row r="555" spans="1:6" ht="12.75">
      <c r="A555" s="61" t="s">
        <v>29</v>
      </c>
      <c r="B555" s="1" t="s">
        <v>44</v>
      </c>
      <c r="C555" s="57" t="str">
        <f t="shared" si="8"/>
        <v>Union DawnSpruce</v>
      </c>
      <c r="D555" s="58">
        <v>3.18</v>
      </c>
      <c r="E555" s="87">
        <v>37622.375</v>
      </c>
      <c r="F555" s="87">
        <v>37653.375</v>
      </c>
    </row>
    <row r="556" spans="1:6" ht="12.75">
      <c r="A556" s="61" t="s">
        <v>29</v>
      </c>
      <c r="B556" s="1" t="s">
        <v>45</v>
      </c>
      <c r="C556" s="57" t="str">
        <f t="shared" si="8"/>
        <v>Union DawnTCPL NDA</v>
      </c>
      <c r="D556" s="58">
        <v>1.69</v>
      </c>
      <c r="E556" s="87">
        <v>37622.375</v>
      </c>
      <c r="F556" s="87">
        <v>37653.375</v>
      </c>
    </row>
    <row r="557" spans="1:6" ht="12.75">
      <c r="A557" s="61" t="s">
        <v>29</v>
      </c>
      <c r="B557" s="1" t="s">
        <v>46</v>
      </c>
      <c r="C557" s="57" t="str">
        <f t="shared" si="8"/>
        <v>Union DawnTCPL WDA</v>
      </c>
      <c r="D557" s="58">
        <v>2.77</v>
      </c>
      <c r="E557" s="87">
        <v>37622.375</v>
      </c>
      <c r="F557" s="87">
        <v>37653.375</v>
      </c>
    </row>
    <row r="558" spans="1:6" ht="12.75">
      <c r="A558" s="61" t="s">
        <v>29</v>
      </c>
      <c r="B558" s="1" t="s">
        <v>47</v>
      </c>
      <c r="C558" s="57" t="str">
        <f t="shared" si="8"/>
        <v>Union DawnTPLP NDA</v>
      </c>
      <c r="D558" s="58">
        <v>2.17</v>
      </c>
      <c r="E558" s="87">
        <v>37622.375</v>
      </c>
      <c r="F558" s="87">
        <v>37653.375</v>
      </c>
    </row>
    <row r="559" spans="1:6" ht="12.75">
      <c r="A559" s="59" t="s">
        <v>29</v>
      </c>
      <c r="B559" s="1" t="s">
        <v>49</v>
      </c>
      <c r="C559" s="57" t="str">
        <f t="shared" si="8"/>
        <v>Union DawnUnion CDA</v>
      </c>
      <c r="D559" s="58">
        <v>0.43</v>
      </c>
      <c r="E559" s="87">
        <v>37622.375</v>
      </c>
      <c r="F559" s="87">
        <v>37653.375</v>
      </c>
    </row>
    <row r="560" spans="1:6" ht="12.75">
      <c r="A560" s="59" t="s">
        <v>30</v>
      </c>
      <c r="B560" s="1" t="s">
        <v>36</v>
      </c>
      <c r="C560" s="57" t="str">
        <f t="shared" si="8"/>
        <v>Union Parkway BeltCentrat MDA</v>
      </c>
      <c r="D560" s="58">
        <v>3.59</v>
      </c>
      <c r="E560" s="87">
        <v>37622.375</v>
      </c>
      <c r="F560" s="87">
        <v>37653.375</v>
      </c>
    </row>
    <row r="561" spans="1:6" ht="12.75">
      <c r="A561" s="59" t="s">
        <v>30</v>
      </c>
      <c r="B561" s="1" t="s">
        <v>101</v>
      </c>
      <c r="C561" s="57" t="str">
        <f t="shared" si="8"/>
        <v>Union Parkway BeltUnion NCDA</v>
      </c>
      <c r="D561" s="58">
        <v>0.35</v>
      </c>
      <c r="E561" s="87">
        <v>37622.375</v>
      </c>
      <c r="F561" s="87">
        <v>37653.375</v>
      </c>
    </row>
    <row r="562" spans="1:6" ht="12.75">
      <c r="A562" s="59" t="s">
        <v>30</v>
      </c>
      <c r="B562" s="1" t="s">
        <v>102</v>
      </c>
      <c r="C562" s="57" t="str">
        <f t="shared" si="8"/>
        <v>Union Parkway BeltUnion EDA</v>
      </c>
      <c r="D562" s="58">
        <v>0.59</v>
      </c>
      <c r="E562" s="87">
        <v>37622.375</v>
      </c>
      <c r="F562" s="87">
        <v>37653.375</v>
      </c>
    </row>
    <row r="563" spans="1:6" ht="12.75">
      <c r="A563" s="68" t="s">
        <v>30</v>
      </c>
      <c r="B563" s="1" t="s">
        <v>103</v>
      </c>
      <c r="C563" s="57" t="str">
        <f t="shared" si="8"/>
        <v>Union Parkway BeltUnion NDA</v>
      </c>
      <c r="D563" s="58">
        <v>1.01</v>
      </c>
      <c r="E563" s="87">
        <v>37622.375</v>
      </c>
      <c r="F563" s="87">
        <v>37653.375</v>
      </c>
    </row>
    <row r="564" spans="1:6" ht="12.75">
      <c r="A564" s="67" t="s">
        <v>30</v>
      </c>
      <c r="B564" s="1" t="s">
        <v>104</v>
      </c>
      <c r="C564" s="57" t="str">
        <f t="shared" si="8"/>
        <v>Union Parkway BeltUnion SSMDA</v>
      </c>
      <c r="D564" s="58">
        <v>1.54</v>
      </c>
      <c r="E564" s="87">
        <v>37622.375</v>
      </c>
      <c r="F564" s="87">
        <v>37653.375</v>
      </c>
    </row>
    <row r="565" spans="1:6" ht="12.75">
      <c r="A565" s="68" t="s">
        <v>30</v>
      </c>
      <c r="B565" s="1" t="s">
        <v>105</v>
      </c>
      <c r="C565" s="57" t="str">
        <f t="shared" si="8"/>
        <v>Union Parkway BeltUnion WDA</v>
      </c>
      <c r="D565" s="58">
        <v>2.71</v>
      </c>
      <c r="E565" s="87">
        <v>37622.375</v>
      </c>
      <c r="F565" s="87">
        <v>37653.375</v>
      </c>
    </row>
    <row r="566" spans="1:6" ht="12.75">
      <c r="A566" s="68" t="s">
        <v>30</v>
      </c>
      <c r="B566" s="1" t="s">
        <v>5</v>
      </c>
      <c r="C566" s="57" t="str">
        <f t="shared" si="8"/>
        <v>Union Parkway BeltChippawa</v>
      </c>
      <c r="D566" s="58">
        <v>0.79</v>
      </c>
      <c r="E566" s="87">
        <v>37622.375</v>
      </c>
      <c r="F566" s="87">
        <v>37653.375</v>
      </c>
    </row>
    <row r="567" spans="1:6" ht="12.75">
      <c r="A567" s="68" t="s">
        <v>30</v>
      </c>
      <c r="B567" s="1" t="s">
        <v>37</v>
      </c>
      <c r="C567" s="57" t="str">
        <f t="shared" si="8"/>
        <v>Union Parkway BeltConsumers CDA</v>
      </c>
      <c r="D567" s="58">
        <v>0.13</v>
      </c>
      <c r="E567" s="87">
        <v>37622.375</v>
      </c>
      <c r="F567" s="87">
        <v>37653.375</v>
      </c>
    </row>
    <row r="568" spans="1:6" ht="12.75">
      <c r="A568" s="68" t="s">
        <v>30</v>
      </c>
      <c r="B568" s="1" t="s">
        <v>38</v>
      </c>
      <c r="C568" s="57" t="str">
        <f t="shared" si="8"/>
        <v>Union Parkway BeltConsumers EDA</v>
      </c>
      <c r="D568" s="58">
        <v>0.87</v>
      </c>
      <c r="E568" s="87">
        <v>37622.375</v>
      </c>
      <c r="F568" s="87">
        <v>37653.375</v>
      </c>
    </row>
    <row r="569" spans="1:6" ht="12.75">
      <c r="A569" s="68" t="s">
        <v>30</v>
      </c>
      <c r="B569" s="1" t="s">
        <v>39</v>
      </c>
      <c r="C569" s="57" t="str">
        <f t="shared" si="8"/>
        <v>Union Parkway BeltConsumers SWDA</v>
      </c>
      <c r="D569" s="58">
        <v>0.42</v>
      </c>
      <c r="E569" s="87">
        <v>37622.375</v>
      </c>
      <c r="F569" s="87">
        <v>37653.375</v>
      </c>
    </row>
    <row r="570" spans="1:6" ht="12.75">
      <c r="A570" s="68" t="s">
        <v>30</v>
      </c>
      <c r="B570" s="1" t="s">
        <v>6</v>
      </c>
      <c r="C570" s="57" t="str">
        <f t="shared" si="8"/>
        <v>Union Parkway BeltCornwall</v>
      </c>
      <c r="D570" s="58">
        <v>0.86</v>
      </c>
      <c r="E570" s="87">
        <v>37622.375</v>
      </c>
      <c r="F570" s="87">
        <v>37653.375</v>
      </c>
    </row>
    <row r="571" spans="1:6" ht="12.75">
      <c r="A571" s="68" t="s">
        <v>30</v>
      </c>
      <c r="B571" s="1" t="s">
        <v>8</v>
      </c>
      <c r="C571" s="57" t="str">
        <f t="shared" si="8"/>
        <v>Union Parkway BeltEmerson 1</v>
      </c>
      <c r="D571" s="58">
        <v>3.44</v>
      </c>
      <c r="E571" s="87">
        <v>37622.375</v>
      </c>
      <c r="F571" s="87">
        <v>37653.375</v>
      </c>
    </row>
    <row r="572" spans="1:6" ht="12.75">
      <c r="A572" s="68" t="s">
        <v>30</v>
      </c>
      <c r="B572" s="1" t="s">
        <v>9</v>
      </c>
      <c r="C572" s="57" t="str">
        <f t="shared" si="8"/>
        <v>Union Parkway BeltEmerson 2</v>
      </c>
      <c r="D572" s="58">
        <v>3.44</v>
      </c>
      <c r="E572" s="87">
        <v>37622.375</v>
      </c>
      <c r="F572" s="87">
        <v>37653.375</v>
      </c>
    </row>
    <row r="573" spans="1:6" ht="12.75">
      <c r="A573" s="68" t="s">
        <v>30</v>
      </c>
      <c r="B573" s="1" t="s">
        <v>7</v>
      </c>
      <c r="C573" s="57" t="str">
        <f t="shared" si="8"/>
        <v>Union Parkway BeltEast Hereford</v>
      </c>
      <c r="D573" s="58">
        <v>1.52</v>
      </c>
      <c r="E573" s="87">
        <v>37622.375</v>
      </c>
      <c r="F573" s="87">
        <v>37653.375</v>
      </c>
    </row>
    <row r="574" spans="1:6" ht="12.75">
      <c r="A574" s="68" t="s">
        <v>30</v>
      </c>
      <c r="B574" s="1" t="s">
        <v>41</v>
      </c>
      <c r="C574" s="57" t="str">
        <f t="shared" si="8"/>
        <v>Union Parkway BeltGMIT EDA</v>
      </c>
      <c r="D574" s="58">
        <v>1.17</v>
      </c>
      <c r="E574" s="87">
        <v>37622.375</v>
      </c>
      <c r="F574" s="87">
        <v>37653.375</v>
      </c>
    </row>
    <row r="575" spans="1:6" ht="12.75">
      <c r="A575" s="68" t="s">
        <v>30</v>
      </c>
      <c r="B575" s="1" t="s">
        <v>42</v>
      </c>
      <c r="C575" s="57" t="str">
        <f t="shared" si="8"/>
        <v>Union Parkway BeltGMIT NDA</v>
      </c>
      <c r="D575" s="58">
        <v>0.91</v>
      </c>
      <c r="E575" s="87">
        <v>37622.375</v>
      </c>
      <c r="F575" s="87">
        <v>37653.375</v>
      </c>
    </row>
    <row r="576" spans="1:6" ht="12.75">
      <c r="A576" s="68" t="s">
        <v>30</v>
      </c>
      <c r="B576" s="1" t="s">
        <v>12</v>
      </c>
      <c r="C576" s="57" t="str">
        <f t="shared" si="8"/>
        <v>Union Parkway BeltIroquois</v>
      </c>
      <c r="D576" s="58">
        <v>1.35</v>
      </c>
      <c r="E576" s="87">
        <v>37622.375</v>
      </c>
      <c r="F576" s="87">
        <v>37653.375</v>
      </c>
    </row>
    <row r="577" spans="1:6" ht="12.75">
      <c r="A577" s="67" t="s">
        <v>30</v>
      </c>
      <c r="B577" s="1" t="s">
        <v>43</v>
      </c>
      <c r="C577" s="57" t="str">
        <f t="shared" si="8"/>
        <v>Union Parkway BeltKPUC EDA</v>
      </c>
      <c r="D577" s="58">
        <v>0.57</v>
      </c>
      <c r="E577" s="87">
        <v>37622.375</v>
      </c>
      <c r="F577" s="87">
        <v>37653.375</v>
      </c>
    </row>
    <row r="578" spans="1:6" ht="12.75">
      <c r="A578" s="67" t="s">
        <v>30</v>
      </c>
      <c r="B578" s="1" t="s">
        <v>15</v>
      </c>
      <c r="C578" s="57" t="str">
        <f t="shared" si="8"/>
        <v>Union Parkway BeltNapierville</v>
      </c>
      <c r="D578" s="58">
        <v>1.15</v>
      </c>
      <c r="E578" s="87">
        <v>37622.375</v>
      </c>
      <c r="F578" s="87">
        <v>37653.375</v>
      </c>
    </row>
    <row r="579" spans="1:6" ht="12.75">
      <c r="A579" s="68" t="s">
        <v>30</v>
      </c>
      <c r="B579" s="1" t="s">
        <v>16</v>
      </c>
      <c r="C579" s="57" t="str">
        <f aca="true" t="shared" si="9" ref="C579:C642">CONCATENATE(A579,B579)</f>
        <v>Union Parkway BeltNiagara Falls</v>
      </c>
      <c r="D579" s="58">
        <v>0.25</v>
      </c>
      <c r="E579" s="87">
        <v>37622.375</v>
      </c>
      <c r="F579" s="87">
        <v>37653.375</v>
      </c>
    </row>
    <row r="580" spans="1:6" ht="12.75">
      <c r="A580" s="68" t="s">
        <v>30</v>
      </c>
      <c r="B580" s="1" t="s">
        <v>17</v>
      </c>
      <c r="C580" s="57" t="str">
        <f t="shared" si="9"/>
        <v>Union Parkway BeltPhilipsburg</v>
      </c>
      <c r="D580" s="58">
        <v>1.18</v>
      </c>
      <c r="E580" s="87">
        <v>37622.375</v>
      </c>
      <c r="F580" s="87">
        <v>37653.375</v>
      </c>
    </row>
    <row r="581" spans="1:6" ht="12.75">
      <c r="A581" s="67" t="s">
        <v>30</v>
      </c>
      <c r="B581" s="1" t="s">
        <v>44</v>
      </c>
      <c r="C581" s="57" t="str">
        <f t="shared" si="9"/>
        <v>Union Parkway BeltSpruce</v>
      </c>
      <c r="D581" s="58">
        <v>3.59</v>
      </c>
      <c r="E581" s="87">
        <v>37622.375</v>
      </c>
      <c r="F581" s="87">
        <v>37653.375</v>
      </c>
    </row>
    <row r="582" spans="1:6" ht="12.75">
      <c r="A582" s="67" t="s">
        <v>30</v>
      </c>
      <c r="B582" s="1" t="s">
        <v>21</v>
      </c>
      <c r="C582" s="57" t="str">
        <f t="shared" si="9"/>
        <v>Union Parkway BeltSt. Clair</v>
      </c>
      <c r="D582" s="58">
        <v>0.47</v>
      </c>
      <c r="E582" s="87">
        <v>37622.375</v>
      </c>
      <c r="F582" s="87">
        <v>37653.375</v>
      </c>
    </row>
    <row r="583" spans="1:6" ht="12.75">
      <c r="A583" s="67" t="s">
        <v>30</v>
      </c>
      <c r="B583" s="1" t="s">
        <v>45</v>
      </c>
      <c r="C583" s="57" t="str">
        <f t="shared" si="9"/>
        <v>Union Parkway BeltTCPL NDA</v>
      </c>
      <c r="D583" s="58">
        <v>1.28</v>
      </c>
      <c r="E583" s="87">
        <v>37622.375</v>
      </c>
      <c r="F583" s="87">
        <v>37653.375</v>
      </c>
    </row>
    <row r="584" spans="1:6" ht="12.75">
      <c r="A584" s="67" t="s">
        <v>30</v>
      </c>
      <c r="B584" s="1" t="s">
        <v>46</v>
      </c>
      <c r="C584" s="57" t="str">
        <f t="shared" si="9"/>
        <v>Union Parkway BeltTCPL WDA</v>
      </c>
      <c r="D584" s="58">
        <v>2.36</v>
      </c>
      <c r="E584" s="87">
        <v>37622.375</v>
      </c>
      <c r="F584" s="87">
        <v>37653.375</v>
      </c>
    </row>
    <row r="585" spans="1:6" ht="12.75">
      <c r="A585" s="67" t="s">
        <v>30</v>
      </c>
      <c r="B585" s="1" t="s">
        <v>47</v>
      </c>
      <c r="C585" s="57" t="str">
        <f t="shared" si="9"/>
        <v>Union Parkway BeltTPLP NDA</v>
      </c>
      <c r="D585" s="58">
        <v>1.75</v>
      </c>
      <c r="E585" s="87">
        <v>37622.375</v>
      </c>
      <c r="F585" s="87">
        <v>37653.375</v>
      </c>
    </row>
    <row r="586" spans="1:6" ht="12.75">
      <c r="A586" s="68" t="s">
        <v>30</v>
      </c>
      <c r="B586" s="1" t="s">
        <v>49</v>
      </c>
      <c r="C586" s="57" t="str">
        <f t="shared" si="9"/>
        <v>Union Parkway BeltUnion CDA</v>
      </c>
      <c r="D586" s="58">
        <v>0</v>
      </c>
      <c r="E586" s="87">
        <v>37622.375</v>
      </c>
      <c r="F586" s="87">
        <v>37653.375</v>
      </c>
    </row>
    <row r="587" spans="1:6" ht="12.75">
      <c r="A587" s="68" t="s">
        <v>30</v>
      </c>
      <c r="B587" s="1" t="s">
        <v>50</v>
      </c>
      <c r="C587" s="57" t="str">
        <f t="shared" si="9"/>
        <v>Union Parkway BeltUnion SWDA</v>
      </c>
      <c r="D587" s="58">
        <v>0.45</v>
      </c>
      <c r="E587" s="87">
        <v>37622.375</v>
      </c>
      <c r="F587" s="87">
        <v>37653.375</v>
      </c>
    </row>
    <row r="588" spans="1:6" ht="12.75">
      <c r="A588" s="71" t="s">
        <v>31</v>
      </c>
      <c r="B588" s="63" t="s">
        <v>34</v>
      </c>
      <c r="C588" s="57" t="str">
        <f t="shared" si="9"/>
        <v>WelwynCentram MDA</v>
      </c>
      <c r="D588" s="58">
        <v>0.52</v>
      </c>
      <c r="E588" s="87">
        <v>37622.375</v>
      </c>
      <c r="F588" s="87">
        <v>37653.375</v>
      </c>
    </row>
    <row r="589" spans="1:6" ht="12.75">
      <c r="A589" s="68" t="s">
        <v>31</v>
      </c>
      <c r="B589" s="1" t="s">
        <v>101</v>
      </c>
      <c r="C589" s="57" t="str">
        <f t="shared" si="9"/>
        <v>WelwynUnion NCDA</v>
      </c>
      <c r="D589" s="58">
        <v>4.33</v>
      </c>
      <c r="E589" s="87">
        <v>37622.375</v>
      </c>
      <c r="F589" s="87">
        <v>37653.375</v>
      </c>
    </row>
    <row r="590" spans="1:6" ht="12.75">
      <c r="A590" s="68" t="s">
        <v>31</v>
      </c>
      <c r="B590" s="1" t="s">
        <v>102</v>
      </c>
      <c r="C590" s="57" t="str">
        <f t="shared" si="9"/>
        <v>WelwynUnion EDA</v>
      </c>
      <c r="D590" s="58">
        <v>4.33</v>
      </c>
      <c r="E590" s="87">
        <v>37622.375</v>
      </c>
      <c r="F590" s="87">
        <v>37653.375</v>
      </c>
    </row>
    <row r="591" spans="1:6" ht="12.75">
      <c r="A591" s="68" t="s">
        <v>31</v>
      </c>
      <c r="B591" s="1" t="s">
        <v>103</v>
      </c>
      <c r="C591" s="57" t="str">
        <f t="shared" si="9"/>
        <v>WelwynUnion NDA</v>
      </c>
      <c r="D591" s="58">
        <v>3.19</v>
      </c>
      <c r="E591" s="87">
        <v>37622.375</v>
      </c>
      <c r="F591" s="87">
        <v>37653.375</v>
      </c>
    </row>
    <row r="592" spans="1:6" ht="12.75">
      <c r="A592" s="68" t="s">
        <v>31</v>
      </c>
      <c r="B592" s="1" t="s">
        <v>104</v>
      </c>
      <c r="C592" s="57" t="str">
        <f t="shared" si="9"/>
        <v>WelwynUnion SSMDA</v>
      </c>
      <c r="D592" s="58">
        <v>3.19</v>
      </c>
      <c r="E592" s="87">
        <v>37622.375</v>
      </c>
      <c r="F592" s="87">
        <v>37653.375</v>
      </c>
    </row>
    <row r="593" spans="1:6" ht="12.75">
      <c r="A593" s="68" t="s">
        <v>31</v>
      </c>
      <c r="B593" s="1" t="s">
        <v>105</v>
      </c>
      <c r="C593" s="57" t="str">
        <f t="shared" si="9"/>
        <v>WelwynUnion WDA</v>
      </c>
      <c r="D593" s="58">
        <v>1.66</v>
      </c>
      <c r="E593" s="87">
        <v>37622.375</v>
      </c>
      <c r="F593" s="87">
        <v>37653.375</v>
      </c>
    </row>
    <row r="594" spans="1:6" ht="12.75">
      <c r="A594" s="71" t="s">
        <v>31</v>
      </c>
      <c r="B594" s="63" t="s">
        <v>36</v>
      </c>
      <c r="C594" s="57" t="str">
        <f t="shared" si="9"/>
        <v>WelwynCentrat MDA</v>
      </c>
      <c r="D594" s="58">
        <v>0.52</v>
      </c>
      <c r="E594" s="87">
        <v>37622.375</v>
      </c>
      <c r="F594" s="87">
        <v>37653.375</v>
      </c>
    </row>
    <row r="595" spans="1:6" ht="12.75">
      <c r="A595" s="67" t="s">
        <v>31</v>
      </c>
      <c r="B595" s="1" t="s">
        <v>5</v>
      </c>
      <c r="C595" s="57" t="str">
        <f t="shared" si="9"/>
        <v>WelwynChippawa</v>
      </c>
      <c r="D595" s="58">
        <v>4.92</v>
      </c>
      <c r="E595" s="87">
        <v>37622.375</v>
      </c>
      <c r="F595" s="87">
        <v>37653.375</v>
      </c>
    </row>
    <row r="596" spans="1:6" ht="12.75">
      <c r="A596" s="68" t="s">
        <v>31</v>
      </c>
      <c r="B596" s="1" t="s">
        <v>37</v>
      </c>
      <c r="C596" s="57" t="str">
        <f t="shared" si="9"/>
        <v>WelwynConsumers CDA</v>
      </c>
      <c r="D596" s="58">
        <v>4.33</v>
      </c>
      <c r="E596" s="87">
        <v>37622.375</v>
      </c>
      <c r="F596" s="87">
        <v>37653.375</v>
      </c>
    </row>
    <row r="597" spans="1:6" ht="12.75">
      <c r="A597" s="68" t="s">
        <v>31</v>
      </c>
      <c r="B597" s="1" t="s">
        <v>38</v>
      </c>
      <c r="C597" s="57" t="str">
        <f t="shared" si="9"/>
        <v>WelwynConsumers EDA</v>
      </c>
      <c r="D597" s="58">
        <v>4.33</v>
      </c>
      <c r="E597" s="87">
        <v>37622.375</v>
      </c>
      <c r="F597" s="87">
        <v>37653.375</v>
      </c>
    </row>
    <row r="598" spans="1:6" ht="12.75">
      <c r="A598" s="68" t="s">
        <v>31</v>
      </c>
      <c r="B598" s="1" t="s">
        <v>39</v>
      </c>
      <c r="C598" s="57" t="str">
        <f t="shared" si="9"/>
        <v>WelwynConsumers SWDA</v>
      </c>
      <c r="D598" s="58">
        <v>4.33</v>
      </c>
      <c r="E598" s="87">
        <v>37622.375</v>
      </c>
      <c r="F598" s="87">
        <v>37653.375</v>
      </c>
    </row>
    <row r="599" spans="1:6" ht="12.75">
      <c r="A599" s="67" t="s">
        <v>31</v>
      </c>
      <c r="B599" s="1" t="s">
        <v>6</v>
      </c>
      <c r="C599" s="57" t="str">
        <f t="shared" si="9"/>
        <v>WelwynCornwall</v>
      </c>
      <c r="D599" s="58">
        <v>4.54</v>
      </c>
      <c r="E599" s="87">
        <v>37622.375</v>
      </c>
      <c r="F599" s="87">
        <v>37653.375</v>
      </c>
    </row>
    <row r="600" spans="1:6" ht="12.75">
      <c r="A600" s="67" t="s">
        <v>31</v>
      </c>
      <c r="B600" s="1" t="s">
        <v>7</v>
      </c>
      <c r="C600" s="57" t="str">
        <f t="shared" si="9"/>
        <v>WelwynEast Hereford</v>
      </c>
      <c r="D600" s="58">
        <v>5.19</v>
      </c>
      <c r="E600" s="87">
        <v>37622.375</v>
      </c>
      <c r="F600" s="87">
        <v>37653.375</v>
      </c>
    </row>
    <row r="601" spans="1:6" ht="12.75">
      <c r="A601" s="68" t="s">
        <v>31</v>
      </c>
      <c r="B601" s="1" t="s">
        <v>8</v>
      </c>
      <c r="C601" s="57" t="str">
        <f t="shared" si="9"/>
        <v>WelwynEmerson 1</v>
      </c>
      <c r="D601" s="58">
        <v>0.87</v>
      </c>
      <c r="E601" s="87">
        <v>37622.375</v>
      </c>
      <c r="F601" s="87">
        <v>37653.375</v>
      </c>
    </row>
    <row r="602" spans="1:6" ht="12.75">
      <c r="A602" s="68" t="s">
        <v>31</v>
      </c>
      <c r="B602" s="1" t="s">
        <v>9</v>
      </c>
      <c r="C602" s="57" t="str">
        <f t="shared" si="9"/>
        <v>WelwynEmerson 2</v>
      </c>
      <c r="D602" s="58">
        <v>0.87</v>
      </c>
      <c r="E602" s="87">
        <v>37622.375</v>
      </c>
      <c r="F602" s="87">
        <v>37653.375</v>
      </c>
    </row>
    <row r="603" spans="1:6" ht="12.75">
      <c r="A603" s="59" t="s">
        <v>31</v>
      </c>
      <c r="B603" s="1" t="s">
        <v>40</v>
      </c>
      <c r="C603" s="57" t="str">
        <f t="shared" si="9"/>
        <v>WelwynGladstone MDA</v>
      </c>
      <c r="D603" s="58">
        <v>0.52</v>
      </c>
      <c r="E603" s="87">
        <v>37622.375</v>
      </c>
      <c r="F603" s="87">
        <v>37653.375</v>
      </c>
    </row>
    <row r="604" spans="1:6" ht="12.75">
      <c r="A604" s="59" t="s">
        <v>31</v>
      </c>
      <c r="B604" s="1" t="s">
        <v>41</v>
      </c>
      <c r="C604" s="57" t="str">
        <f t="shared" si="9"/>
        <v>WelwynGMIT EDA</v>
      </c>
      <c r="D604" s="58">
        <v>4.33</v>
      </c>
      <c r="E604" s="87">
        <v>37622.375</v>
      </c>
      <c r="F604" s="87">
        <v>37653.375</v>
      </c>
    </row>
    <row r="605" spans="1:6" ht="12.75">
      <c r="A605" s="59" t="s">
        <v>31</v>
      </c>
      <c r="B605" s="1" t="s">
        <v>42</v>
      </c>
      <c r="C605" s="57" t="str">
        <f t="shared" si="9"/>
        <v>WelwynGMIT NDA</v>
      </c>
      <c r="D605" s="58">
        <v>3.19</v>
      </c>
      <c r="E605" s="87">
        <v>37622.375</v>
      </c>
      <c r="F605" s="87">
        <v>37653.375</v>
      </c>
    </row>
    <row r="606" spans="1:6" ht="12.75">
      <c r="A606" s="59" t="s">
        <v>31</v>
      </c>
      <c r="B606" s="1" t="s">
        <v>12</v>
      </c>
      <c r="C606" s="57" t="str">
        <f t="shared" si="9"/>
        <v>WelwynIroquois</v>
      </c>
      <c r="D606" s="58">
        <v>4.97</v>
      </c>
      <c r="E606" s="87">
        <v>37622.375</v>
      </c>
      <c r="F606" s="87">
        <v>37653.375</v>
      </c>
    </row>
    <row r="607" spans="1:6" ht="12.75">
      <c r="A607" s="59" t="s">
        <v>31</v>
      </c>
      <c r="B607" s="1" t="s">
        <v>43</v>
      </c>
      <c r="C607" s="57" t="str">
        <f t="shared" si="9"/>
        <v>WelwynKPUC EDA</v>
      </c>
      <c r="D607" s="58">
        <v>4.33</v>
      </c>
      <c r="E607" s="87">
        <v>37622.375</v>
      </c>
      <c r="F607" s="87">
        <v>37653.375</v>
      </c>
    </row>
    <row r="608" spans="1:6" ht="12.75">
      <c r="A608" s="61" t="s">
        <v>31</v>
      </c>
      <c r="B608" s="1" t="s">
        <v>15</v>
      </c>
      <c r="C608" s="57" t="str">
        <f t="shared" si="9"/>
        <v>WelwynNapierville</v>
      </c>
      <c r="D608" s="58">
        <v>4.82</v>
      </c>
      <c r="E608" s="87">
        <v>37622.375</v>
      </c>
      <c r="F608" s="87">
        <v>37653.375</v>
      </c>
    </row>
    <row r="609" spans="1:6" ht="12.75">
      <c r="A609" s="61" t="s">
        <v>31</v>
      </c>
      <c r="B609" s="1" t="s">
        <v>16</v>
      </c>
      <c r="C609" s="57" t="str">
        <f t="shared" si="9"/>
        <v>WelwynNiagara Falls</v>
      </c>
      <c r="D609" s="58">
        <v>4.38</v>
      </c>
      <c r="E609" s="87">
        <v>37622.375</v>
      </c>
      <c r="F609" s="87">
        <v>37653.375</v>
      </c>
    </row>
    <row r="610" spans="1:6" ht="12.75">
      <c r="A610" s="61" t="s">
        <v>31</v>
      </c>
      <c r="B610" s="1" t="s">
        <v>17</v>
      </c>
      <c r="C610" s="57" t="str">
        <f t="shared" si="9"/>
        <v>WelwynPhilipsburg</v>
      </c>
      <c r="D610" s="58">
        <v>4.85</v>
      </c>
      <c r="E610" s="87">
        <v>37622.375</v>
      </c>
      <c r="F610" s="87">
        <v>37653.375</v>
      </c>
    </row>
    <row r="611" spans="1:6" ht="12.75">
      <c r="A611" s="59" t="s">
        <v>31</v>
      </c>
      <c r="B611" s="1" t="s">
        <v>44</v>
      </c>
      <c r="C611" s="57" t="str">
        <f t="shared" si="9"/>
        <v>WelwynSpruce</v>
      </c>
      <c r="D611" s="58">
        <v>0.72</v>
      </c>
      <c r="E611" s="87">
        <v>37622.375</v>
      </c>
      <c r="F611" s="87">
        <v>37653.375</v>
      </c>
    </row>
    <row r="612" spans="1:6" ht="12.75">
      <c r="A612" s="61" t="s">
        <v>31</v>
      </c>
      <c r="B612" s="1" t="s">
        <v>21</v>
      </c>
      <c r="C612" s="57" t="str">
        <f t="shared" si="9"/>
        <v>WelwynSt. Clair</v>
      </c>
      <c r="D612" s="58">
        <v>3.62</v>
      </c>
      <c r="E612" s="87">
        <v>37622.375</v>
      </c>
      <c r="F612" s="87">
        <v>37653.375</v>
      </c>
    </row>
    <row r="613" spans="1:6" ht="12.75">
      <c r="A613" s="61" t="s">
        <v>31</v>
      </c>
      <c r="B613" s="1" t="s">
        <v>45</v>
      </c>
      <c r="C613" s="57" t="str">
        <f t="shared" si="9"/>
        <v>WelwynTCPL NDA</v>
      </c>
      <c r="D613" s="58">
        <v>3.19</v>
      </c>
      <c r="E613" s="87">
        <v>37622.375</v>
      </c>
      <c r="F613" s="87">
        <v>37653.375</v>
      </c>
    </row>
    <row r="614" spans="1:6" ht="12.75">
      <c r="A614" s="61" t="s">
        <v>31</v>
      </c>
      <c r="B614" s="1" t="s">
        <v>46</v>
      </c>
      <c r="C614" s="57" t="str">
        <f t="shared" si="9"/>
        <v>WelwynTCPL WDA</v>
      </c>
      <c r="D614" s="58">
        <v>1.66</v>
      </c>
      <c r="E614" s="87">
        <v>37622.375</v>
      </c>
      <c r="F614" s="87">
        <v>37653.375</v>
      </c>
    </row>
    <row r="615" spans="1:6" ht="12.75">
      <c r="A615" s="61" t="s">
        <v>31</v>
      </c>
      <c r="B615" s="1" t="s">
        <v>47</v>
      </c>
      <c r="C615" s="57" t="str">
        <f t="shared" si="9"/>
        <v>WelwynTPLP NDA</v>
      </c>
      <c r="D615" s="58">
        <v>3.19</v>
      </c>
      <c r="E615" s="87">
        <v>37622.375</v>
      </c>
      <c r="F615" s="87">
        <v>37653.375</v>
      </c>
    </row>
    <row r="616" spans="1:6" ht="12.75">
      <c r="A616" s="59" t="s">
        <v>31</v>
      </c>
      <c r="B616" s="1" t="s">
        <v>49</v>
      </c>
      <c r="C616" s="57" t="str">
        <f t="shared" si="9"/>
        <v>WelwynUnion CDA</v>
      </c>
      <c r="D616" s="58">
        <v>4.33</v>
      </c>
      <c r="E616" s="87">
        <v>37622.375</v>
      </c>
      <c r="F616" s="87">
        <v>37653.375</v>
      </c>
    </row>
    <row r="617" spans="1:6" ht="12.75">
      <c r="A617" s="59" t="s">
        <v>31</v>
      </c>
      <c r="B617" s="1" t="s">
        <v>50</v>
      </c>
      <c r="C617" s="57" t="str">
        <f t="shared" si="9"/>
        <v>WelwynUnion SWDA</v>
      </c>
      <c r="D617" s="58">
        <v>4.33</v>
      </c>
      <c r="E617" s="87">
        <v>37622.375</v>
      </c>
      <c r="F617" s="87">
        <v>37653.375</v>
      </c>
    </row>
    <row r="618" spans="1:6" ht="12.75">
      <c r="A618" s="72" t="s">
        <v>3</v>
      </c>
      <c r="B618" s="73" t="s">
        <v>3</v>
      </c>
      <c r="C618" s="57" t="str">
        <f t="shared" si="9"/>
        <v>Bayhurst 1Bayhurst 1</v>
      </c>
      <c r="D618" s="58" t="e">
        <v>#N/A</v>
      </c>
      <c r="E618" s="87">
        <v>37622.375</v>
      </c>
      <c r="F618" s="87">
        <v>37653.375</v>
      </c>
    </row>
    <row r="619" spans="1:6" ht="12.75">
      <c r="A619" s="74" t="s">
        <v>5</v>
      </c>
      <c r="B619" s="74" t="s">
        <v>5</v>
      </c>
      <c r="C619" s="57" t="str">
        <f t="shared" si="9"/>
        <v>ChippawaChippawa</v>
      </c>
      <c r="D619" s="58" t="e">
        <v>#N/A</v>
      </c>
      <c r="E619" s="87">
        <v>37622.375</v>
      </c>
      <c r="F619" s="87">
        <v>37653.375</v>
      </c>
    </row>
    <row r="620" spans="1:6" ht="12.75">
      <c r="A620" s="74" t="s">
        <v>6</v>
      </c>
      <c r="B620" s="74" t="s">
        <v>6</v>
      </c>
      <c r="C620" s="57" t="str">
        <f t="shared" si="9"/>
        <v>CornwallCornwall</v>
      </c>
      <c r="D620" s="58" t="e">
        <v>#N/A</v>
      </c>
      <c r="E620" s="87">
        <v>37622.375</v>
      </c>
      <c r="F620" s="87">
        <v>37653.375</v>
      </c>
    </row>
    <row r="621" spans="1:6" ht="12.75">
      <c r="A621" s="74" t="s">
        <v>7</v>
      </c>
      <c r="B621" s="74" t="s">
        <v>7</v>
      </c>
      <c r="C621" s="57" t="str">
        <f t="shared" si="9"/>
        <v>East HerefordEast Hereford</v>
      </c>
      <c r="D621" s="58" t="e">
        <v>#N/A</v>
      </c>
      <c r="E621" s="87">
        <v>37622.375</v>
      </c>
      <c r="F621" s="87">
        <v>37653.375</v>
      </c>
    </row>
    <row r="622" spans="1:6" ht="12.75">
      <c r="A622" s="74" t="s">
        <v>8</v>
      </c>
      <c r="B622" s="74" t="s">
        <v>8</v>
      </c>
      <c r="C622" s="57" t="str">
        <f t="shared" si="9"/>
        <v>Emerson 1Emerson 1</v>
      </c>
      <c r="D622" s="58" t="e">
        <v>#N/A</v>
      </c>
      <c r="E622" s="87">
        <v>37622.375</v>
      </c>
      <c r="F622" s="87">
        <v>37653.375</v>
      </c>
    </row>
    <row r="623" spans="1:6" ht="12.75">
      <c r="A623" s="74" t="s">
        <v>9</v>
      </c>
      <c r="B623" s="74" t="s">
        <v>9</v>
      </c>
      <c r="C623" s="57" t="str">
        <f t="shared" si="9"/>
        <v>Emerson 2Emerson 2</v>
      </c>
      <c r="D623" s="58" t="e">
        <v>#N/A</v>
      </c>
      <c r="E623" s="87">
        <v>37622.375</v>
      </c>
      <c r="F623" s="87">
        <v>37653.375</v>
      </c>
    </row>
    <row r="624" spans="1:6" ht="12.75">
      <c r="A624" s="74" t="s">
        <v>11</v>
      </c>
      <c r="B624" s="74" t="s">
        <v>11</v>
      </c>
      <c r="C624" s="57" t="str">
        <f t="shared" si="9"/>
        <v>HerbertHerbert</v>
      </c>
      <c r="D624" s="58" t="e">
        <v>#N/A</v>
      </c>
      <c r="E624" s="87">
        <v>37622.375</v>
      </c>
      <c r="F624" s="87">
        <v>37653.375</v>
      </c>
    </row>
    <row r="625" spans="1:6" ht="12.75">
      <c r="A625" s="74" t="s">
        <v>12</v>
      </c>
      <c r="B625" s="74" t="s">
        <v>12</v>
      </c>
      <c r="C625" s="57" t="str">
        <f t="shared" si="9"/>
        <v>IroquoisIroquois</v>
      </c>
      <c r="D625" s="58" t="e">
        <v>#N/A</v>
      </c>
      <c r="E625" s="87">
        <v>37622.375</v>
      </c>
      <c r="F625" s="87">
        <v>37653.375</v>
      </c>
    </row>
    <row r="626" spans="1:6" ht="12.75">
      <c r="A626" s="74" t="s">
        <v>16</v>
      </c>
      <c r="B626" s="74" t="s">
        <v>16</v>
      </c>
      <c r="C626" s="57" t="str">
        <f t="shared" si="9"/>
        <v>Niagara FallsNiagara Falls</v>
      </c>
      <c r="D626" s="58" t="e">
        <v>#N/A</v>
      </c>
      <c r="E626" s="87">
        <v>37622.375</v>
      </c>
      <c r="F626" s="87">
        <v>37653.375</v>
      </c>
    </row>
    <row r="627" spans="1:6" ht="12.75">
      <c r="A627" s="74" t="s">
        <v>21</v>
      </c>
      <c r="B627" s="74" t="s">
        <v>21</v>
      </c>
      <c r="C627" s="57" t="str">
        <f t="shared" si="9"/>
        <v>St. ClairSt. Clair</v>
      </c>
      <c r="D627" s="58" t="e">
        <v>#N/A</v>
      </c>
      <c r="E627" s="87">
        <v>37622.375</v>
      </c>
      <c r="F627" s="87">
        <v>37653.375</v>
      </c>
    </row>
    <row r="628" spans="1:6" ht="12.75">
      <c r="A628" s="75" t="s">
        <v>8</v>
      </c>
      <c r="B628" s="74" t="s">
        <v>21</v>
      </c>
      <c r="C628" s="57" t="str">
        <f t="shared" si="9"/>
        <v>Emerson 1St. Clair</v>
      </c>
      <c r="D628" s="58" t="e">
        <v>#N/A</v>
      </c>
      <c r="E628" s="87">
        <v>37622.375</v>
      </c>
      <c r="F628" s="87">
        <v>37653.375</v>
      </c>
    </row>
    <row r="629" spans="1:6" ht="12.75">
      <c r="A629" s="75" t="s">
        <v>9</v>
      </c>
      <c r="B629" s="74" t="s">
        <v>21</v>
      </c>
      <c r="C629" s="57" t="str">
        <f t="shared" si="9"/>
        <v>Emerson 2St. Clair</v>
      </c>
      <c r="D629" s="58" t="e">
        <v>#N/A</v>
      </c>
      <c r="E629" s="87">
        <v>37622.375</v>
      </c>
      <c r="F629" s="87">
        <v>37653.375</v>
      </c>
    </row>
    <row r="630" spans="1:6" ht="12.75">
      <c r="A630" s="75" t="s">
        <v>20</v>
      </c>
      <c r="B630" s="74" t="s">
        <v>21</v>
      </c>
      <c r="C630" s="57" t="str">
        <f t="shared" si="9"/>
        <v>SS. MarieSt. Clair</v>
      </c>
      <c r="D630" s="58" t="e">
        <v>#N/A</v>
      </c>
      <c r="E630" s="87">
        <v>37622.375</v>
      </c>
      <c r="F630" s="87">
        <v>37653.375</v>
      </c>
    </row>
    <row r="631" spans="1:6" ht="12.75">
      <c r="A631" s="75" t="s">
        <v>31</v>
      </c>
      <c r="B631" s="74" t="s">
        <v>31</v>
      </c>
      <c r="C631" s="57" t="str">
        <f t="shared" si="9"/>
        <v>WelwynWelwyn</v>
      </c>
      <c r="D631" s="58" t="e">
        <v>#N/A</v>
      </c>
      <c r="E631" s="87">
        <v>37622.375</v>
      </c>
      <c r="F631" s="87">
        <v>37653.375</v>
      </c>
    </row>
    <row r="632" spans="1:6" ht="12.75">
      <c r="A632" s="1" t="s">
        <v>24</v>
      </c>
      <c r="B632" s="76" t="s">
        <v>3</v>
      </c>
      <c r="C632" s="57" t="str">
        <f t="shared" si="9"/>
        <v>STS Emerson Bayhurst 1</v>
      </c>
      <c r="D632" s="58" t="e">
        <v>#N/A</v>
      </c>
      <c r="E632" s="87">
        <v>37622.375</v>
      </c>
      <c r="F632" s="87">
        <v>37653.375</v>
      </c>
    </row>
    <row r="633" spans="1:6" ht="12.75">
      <c r="A633" s="1" t="s">
        <v>24</v>
      </c>
      <c r="B633" s="49" t="s">
        <v>34</v>
      </c>
      <c r="C633" s="57" t="str">
        <f t="shared" si="9"/>
        <v>STS Emerson Centram MDA</v>
      </c>
      <c r="D633" s="58">
        <v>0</v>
      </c>
      <c r="E633" s="87">
        <v>37622.375</v>
      </c>
      <c r="F633" s="87">
        <v>37653.375</v>
      </c>
    </row>
    <row r="634" spans="1:6" ht="12.75">
      <c r="A634" s="1" t="s">
        <v>24</v>
      </c>
      <c r="B634" s="50" t="s">
        <v>35</v>
      </c>
      <c r="C634" s="57" t="str">
        <f t="shared" si="9"/>
        <v>STS Emerson Centram SSDA</v>
      </c>
      <c r="D634" s="58">
        <v>0</v>
      </c>
      <c r="E634" s="87">
        <v>37622.375</v>
      </c>
      <c r="F634" s="87">
        <v>37653.375</v>
      </c>
    </row>
    <row r="635" spans="1:6" ht="12.75">
      <c r="A635" s="1" t="s">
        <v>24</v>
      </c>
      <c r="B635" s="49" t="s">
        <v>101</v>
      </c>
      <c r="C635" s="57" t="str">
        <f t="shared" si="9"/>
        <v>STS Emerson Union NCDA</v>
      </c>
      <c r="D635" s="58" t="e">
        <v>#N/A</v>
      </c>
      <c r="E635" s="87">
        <v>37622.375</v>
      </c>
      <c r="F635" s="87">
        <v>37653.375</v>
      </c>
    </row>
    <row r="636" spans="1:6" ht="12.75">
      <c r="A636" s="1" t="s">
        <v>24</v>
      </c>
      <c r="B636" s="50" t="s">
        <v>102</v>
      </c>
      <c r="C636" s="57" t="str">
        <f t="shared" si="9"/>
        <v>STS Emerson Union EDA</v>
      </c>
      <c r="D636" s="58" t="e">
        <v>#N/A</v>
      </c>
      <c r="E636" s="87">
        <v>37622.375</v>
      </c>
      <c r="F636" s="87">
        <v>37653.375</v>
      </c>
    </row>
    <row r="637" spans="1:6" ht="12.75">
      <c r="A637" s="1" t="s">
        <v>24</v>
      </c>
      <c r="B637" s="49" t="s">
        <v>103</v>
      </c>
      <c r="C637" s="57" t="str">
        <f t="shared" si="9"/>
        <v>STS Emerson Union NDA</v>
      </c>
      <c r="D637" s="58" t="e">
        <v>#N/A</v>
      </c>
      <c r="E637" s="87">
        <v>37622.375</v>
      </c>
      <c r="F637" s="87">
        <v>37653.375</v>
      </c>
    </row>
    <row r="638" spans="1:6" ht="12.75">
      <c r="A638" s="1" t="s">
        <v>24</v>
      </c>
      <c r="B638" s="50" t="s">
        <v>104</v>
      </c>
      <c r="C638" s="57" t="str">
        <f t="shared" si="9"/>
        <v>STS Emerson Union SSMDA</v>
      </c>
      <c r="D638" s="58" t="e">
        <v>#N/A</v>
      </c>
      <c r="E638" s="87">
        <v>37622.375</v>
      </c>
      <c r="F638" s="87">
        <v>37653.375</v>
      </c>
    </row>
    <row r="639" spans="1:6" ht="12.75">
      <c r="A639" s="1" t="s">
        <v>24</v>
      </c>
      <c r="B639" s="49" t="s">
        <v>105</v>
      </c>
      <c r="C639" s="57" t="str">
        <f t="shared" si="9"/>
        <v>STS Emerson Union WDA</v>
      </c>
      <c r="D639" s="58" t="e">
        <v>#N/A</v>
      </c>
      <c r="E639" s="87">
        <v>37622.375</v>
      </c>
      <c r="F639" s="87">
        <v>37653.375</v>
      </c>
    </row>
    <row r="640" spans="1:6" ht="12.75">
      <c r="A640" s="1" t="s">
        <v>24</v>
      </c>
      <c r="B640" s="50" t="s">
        <v>36</v>
      </c>
      <c r="C640" s="57" t="str">
        <f t="shared" si="9"/>
        <v>STS Emerson Centrat MDA</v>
      </c>
      <c r="D640" s="58" t="e">
        <v>#N/A</v>
      </c>
      <c r="E640" s="87">
        <v>37622.375</v>
      </c>
      <c r="F640" s="87">
        <v>37653.375</v>
      </c>
    </row>
    <row r="641" spans="1:6" ht="12.75">
      <c r="A641" s="1" t="s">
        <v>24</v>
      </c>
      <c r="B641" s="49" t="s">
        <v>5</v>
      </c>
      <c r="C641" s="57" t="str">
        <f t="shared" si="9"/>
        <v>STS Emerson Chippawa</v>
      </c>
      <c r="D641" s="58" t="e">
        <v>#N/A</v>
      </c>
      <c r="E641" s="87">
        <v>37622.375</v>
      </c>
      <c r="F641" s="87">
        <v>37653.375</v>
      </c>
    </row>
    <row r="642" spans="1:6" ht="12.75">
      <c r="A642" s="1" t="s">
        <v>24</v>
      </c>
      <c r="B642" s="50" t="s">
        <v>37</v>
      </c>
      <c r="C642" s="57" t="str">
        <f t="shared" si="9"/>
        <v>STS Emerson Consumers CDA</v>
      </c>
      <c r="D642" s="58" t="e">
        <v>#N/A</v>
      </c>
      <c r="E642" s="87">
        <v>37622.375</v>
      </c>
      <c r="F642" s="87">
        <v>37653.375</v>
      </c>
    </row>
    <row r="643" spans="1:6" ht="12.75">
      <c r="A643" s="1" t="s">
        <v>24</v>
      </c>
      <c r="B643" s="49" t="s">
        <v>38</v>
      </c>
      <c r="C643" s="57" t="str">
        <f aca="true" t="shared" si="10" ref="C643:C706">CONCATENATE(A643,B643)</f>
        <v>STS Emerson Consumers EDA</v>
      </c>
      <c r="D643" s="58" t="e">
        <v>#N/A</v>
      </c>
      <c r="E643" s="87">
        <v>37622.375</v>
      </c>
      <c r="F643" s="87">
        <v>37653.375</v>
      </c>
    </row>
    <row r="644" spans="1:6" ht="12.75">
      <c r="A644" s="1" t="s">
        <v>24</v>
      </c>
      <c r="B644" s="50" t="s">
        <v>39</v>
      </c>
      <c r="C644" s="57" t="str">
        <f t="shared" si="10"/>
        <v>STS Emerson Consumers SWDA</v>
      </c>
      <c r="D644" s="58" t="e">
        <v>#N/A</v>
      </c>
      <c r="E644" s="87">
        <v>37622.375</v>
      </c>
      <c r="F644" s="87">
        <v>37653.375</v>
      </c>
    </row>
    <row r="645" spans="1:6" ht="12.75">
      <c r="A645" s="1" t="s">
        <v>24</v>
      </c>
      <c r="B645" s="49" t="s">
        <v>6</v>
      </c>
      <c r="C645" s="57" t="str">
        <f t="shared" si="10"/>
        <v>STS Emerson Cornwall</v>
      </c>
      <c r="D645" s="58" t="e">
        <v>#N/A</v>
      </c>
      <c r="E645" s="87">
        <v>37622.375</v>
      </c>
      <c r="F645" s="87">
        <v>37653.375</v>
      </c>
    </row>
    <row r="646" spans="1:6" ht="12.75">
      <c r="A646" s="1" t="s">
        <v>24</v>
      </c>
      <c r="B646" s="50" t="s">
        <v>7</v>
      </c>
      <c r="C646" s="57" t="str">
        <f t="shared" si="10"/>
        <v>STS Emerson East Hereford</v>
      </c>
      <c r="D646" s="58" t="e">
        <v>#N/A</v>
      </c>
      <c r="E646" s="87">
        <v>37622.375</v>
      </c>
      <c r="F646" s="87">
        <v>37653.375</v>
      </c>
    </row>
    <row r="647" spans="1:6" ht="12.75">
      <c r="A647" s="1" t="s">
        <v>24</v>
      </c>
      <c r="B647" s="49" t="s">
        <v>8</v>
      </c>
      <c r="C647" s="57" t="str">
        <f t="shared" si="10"/>
        <v>STS Emerson Emerson 1</v>
      </c>
      <c r="D647" s="58" t="e">
        <v>#N/A</v>
      </c>
      <c r="E647" s="87">
        <v>37622.375</v>
      </c>
      <c r="F647" s="87">
        <v>37653.375</v>
      </c>
    </row>
    <row r="648" spans="1:6" ht="12.75">
      <c r="A648" s="1" t="s">
        <v>24</v>
      </c>
      <c r="B648" s="50" t="s">
        <v>9</v>
      </c>
      <c r="C648" s="57" t="str">
        <f t="shared" si="10"/>
        <v>STS Emerson Emerson 2</v>
      </c>
      <c r="D648" s="58" t="e">
        <v>#N/A</v>
      </c>
      <c r="E648" s="87">
        <v>37622.375</v>
      </c>
      <c r="F648" s="87">
        <v>37653.375</v>
      </c>
    </row>
    <row r="649" spans="1:6" ht="12.75">
      <c r="A649" s="1" t="s">
        <v>24</v>
      </c>
      <c r="B649" s="49" t="s">
        <v>40</v>
      </c>
      <c r="C649" s="57" t="str">
        <f t="shared" si="10"/>
        <v>STS Emerson Gladstone MDA</v>
      </c>
      <c r="D649" s="58" t="e">
        <v>#N/A</v>
      </c>
      <c r="E649" s="87">
        <v>37622.375</v>
      </c>
      <c r="F649" s="87">
        <v>37653.375</v>
      </c>
    </row>
    <row r="650" spans="1:6" ht="12.75">
      <c r="A650" s="1" t="s">
        <v>24</v>
      </c>
      <c r="B650" s="50" t="s">
        <v>41</v>
      </c>
      <c r="C650" s="57" t="str">
        <f t="shared" si="10"/>
        <v>STS Emerson GMIT EDA</v>
      </c>
      <c r="D650" s="58" t="e">
        <v>#N/A</v>
      </c>
      <c r="E650" s="87">
        <v>37622.375</v>
      </c>
      <c r="F650" s="87">
        <v>37653.375</v>
      </c>
    </row>
    <row r="651" spans="1:6" ht="12.75">
      <c r="A651" s="1" t="s">
        <v>24</v>
      </c>
      <c r="B651" s="49" t="s">
        <v>42</v>
      </c>
      <c r="C651" s="57" t="str">
        <f t="shared" si="10"/>
        <v>STS Emerson GMIT NDA</v>
      </c>
      <c r="D651" s="58" t="e">
        <v>#N/A</v>
      </c>
      <c r="E651" s="87">
        <v>37622.375</v>
      </c>
      <c r="F651" s="87">
        <v>37653.375</v>
      </c>
    </row>
    <row r="652" spans="1:6" ht="12.75">
      <c r="A652" s="1" t="s">
        <v>24</v>
      </c>
      <c r="B652" s="49" t="s">
        <v>11</v>
      </c>
      <c r="C652" s="57" t="str">
        <f t="shared" si="10"/>
        <v>STS Emerson Herbert</v>
      </c>
      <c r="D652" s="58" t="e">
        <v>#N/A</v>
      </c>
      <c r="E652" s="87">
        <v>37622.375</v>
      </c>
      <c r="F652" s="87">
        <v>37653.375</v>
      </c>
    </row>
    <row r="653" spans="1:6" ht="12.75">
      <c r="A653" s="1" t="s">
        <v>24</v>
      </c>
      <c r="B653" s="50" t="s">
        <v>12</v>
      </c>
      <c r="C653" s="57" t="str">
        <f t="shared" si="10"/>
        <v>STS Emerson Iroquois</v>
      </c>
      <c r="D653" s="58" t="e">
        <v>#N/A</v>
      </c>
      <c r="E653" s="87">
        <v>37622.375</v>
      </c>
      <c r="F653" s="87">
        <v>37653.375</v>
      </c>
    </row>
    <row r="654" spans="1:6" ht="12.75">
      <c r="A654" s="1" t="s">
        <v>24</v>
      </c>
      <c r="B654" s="49" t="s">
        <v>43</v>
      </c>
      <c r="C654" s="57" t="str">
        <f t="shared" si="10"/>
        <v>STS Emerson KPUC EDA</v>
      </c>
      <c r="D654" s="58" t="e">
        <v>#N/A</v>
      </c>
      <c r="E654" s="87">
        <v>37622.375</v>
      </c>
      <c r="F654" s="87">
        <v>37653.375</v>
      </c>
    </row>
    <row r="655" spans="1:6" ht="12.75">
      <c r="A655" s="1" t="s">
        <v>24</v>
      </c>
      <c r="B655" s="50" t="s">
        <v>15</v>
      </c>
      <c r="C655" s="57" t="str">
        <f t="shared" si="10"/>
        <v>STS Emerson Napierville</v>
      </c>
      <c r="D655" s="58" t="e">
        <v>#N/A</v>
      </c>
      <c r="E655" s="87">
        <v>37622.375</v>
      </c>
      <c r="F655" s="87">
        <v>37653.375</v>
      </c>
    </row>
    <row r="656" spans="1:6" ht="12.75">
      <c r="A656" s="1" t="s">
        <v>24</v>
      </c>
      <c r="B656" s="49" t="s">
        <v>16</v>
      </c>
      <c r="C656" s="57" t="str">
        <f t="shared" si="10"/>
        <v>STS Emerson Niagara Falls</v>
      </c>
      <c r="D656" s="58" t="e">
        <v>#N/A</v>
      </c>
      <c r="E656" s="87">
        <v>37622.375</v>
      </c>
      <c r="F656" s="87">
        <v>37653.375</v>
      </c>
    </row>
    <row r="657" spans="1:6" ht="12.75">
      <c r="A657" s="1" t="s">
        <v>24</v>
      </c>
      <c r="B657" s="50" t="s">
        <v>17</v>
      </c>
      <c r="C657" s="57" t="str">
        <f t="shared" si="10"/>
        <v>STS Emerson Philipsburg</v>
      </c>
      <c r="D657" s="58" t="e">
        <v>#N/A</v>
      </c>
      <c r="E657" s="87">
        <v>37622.375</v>
      </c>
      <c r="F657" s="87">
        <v>37653.375</v>
      </c>
    </row>
    <row r="658" spans="1:6" ht="12.75">
      <c r="A658" s="1" t="s">
        <v>24</v>
      </c>
      <c r="B658" s="50" t="s">
        <v>44</v>
      </c>
      <c r="C658" s="57" t="str">
        <f t="shared" si="10"/>
        <v>STS Emerson Spruce</v>
      </c>
      <c r="D658" s="58" t="e">
        <v>#N/A</v>
      </c>
      <c r="E658" s="87">
        <v>37622.375</v>
      </c>
      <c r="F658" s="87">
        <v>37653.375</v>
      </c>
    </row>
    <row r="659" spans="1:6" ht="12.75">
      <c r="A659" s="1" t="s">
        <v>24</v>
      </c>
      <c r="B659" s="49" t="s">
        <v>21</v>
      </c>
      <c r="C659" s="57" t="str">
        <f t="shared" si="10"/>
        <v>STS Emerson St. Clair</v>
      </c>
      <c r="D659" s="58" t="e">
        <v>#N/A</v>
      </c>
      <c r="E659" s="87">
        <v>37622.375</v>
      </c>
      <c r="F659" s="87">
        <v>37653.375</v>
      </c>
    </row>
    <row r="660" spans="1:6" ht="12.75">
      <c r="A660" s="1" t="s">
        <v>24</v>
      </c>
      <c r="B660" s="50" t="s">
        <v>45</v>
      </c>
      <c r="C660" s="57" t="str">
        <f t="shared" si="10"/>
        <v>STS Emerson TCPL NDA</v>
      </c>
      <c r="D660" s="58" t="e">
        <v>#N/A</v>
      </c>
      <c r="E660" s="87">
        <v>37622.375</v>
      </c>
      <c r="F660" s="87">
        <v>37653.375</v>
      </c>
    </row>
    <row r="661" spans="1:6" ht="12.75">
      <c r="A661" s="1" t="s">
        <v>24</v>
      </c>
      <c r="B661" s="49" t="s">
        <v>46</v>
      </c>
      <c r="C661" s="57" t="str">
        <f t="shared" si="10"/>
        <v>STS Emerson TCPL WDA</v>
      </c>
      <c r="D661" s="58" t="e">
        <v>#N/A</v>
      </c>
      <c r="E661" s="87">
        <v>37622.375</v>
      </c>
      <c r="F661" s="87">
        <v>37653.375</v>
      </c>
    </row>
    <row r="662" spans="1:6" ht="12.75">
      <c r="A662" s="1" t="s">
        <v>24</v>
      </c>
      <c r="B662" s="49" t="s">
        <v>47</v>
      </c>
      <c r="C662" s="57" t="str">
        <f t="shared" si="10"/>
        <v>STS Emerson TPLP NDA</v>
      </c>
      <c r="D662" s="58" t="e">
        <v>#N/A</v>
      </c>
      <c r="E662" s="87">
        <v>37622.375</v>
      </c>
      <c r="F662" s="87">
        <v>37653.375</v>
      </c>
    </row>
    <row r="663" spans="1:6" ht="12.75">
      <c r="A663" s="1" t="s">
        <v>24</v>
      </c>
      <c r="B663" s="50" t="s">
        <v>48</v>
      </c>
      <c r="C663" s="57" t="str">
        <f t="shared" si="10"/>
        <v>STS Emerson Transgas SSDA</v>
      </c>
      <c r="D663" s="58" t="e">
        <v>#N/A</v>
      </c>
      <c r="E663" s="87">
        <v>37622.375</v>
      </c>
      <c r="F663" s="87">
        <v>37653.375</v>
      </c>
    </row>
    <row r="664" spans="1:6" ht="12.75">
      <c r="A664" s="1" t="s">
        <v>24</v>
      </c>
      <c r="B664" s="49" t="s">
        <v>49</v>
      </c>
      <c r="C664" s="57" t="str">
        <f t="shared" si="10"/>
        <v>STS Emerson Union CDA</v>
      </c>
      <c r="D664" s="58" t="e">
        <v>#N/A</v>
      </c>
      <c r="E664" s="87">
        <v>37622.375</v>
      </c>
      <c r="F664" s="87">
        <v>37653.375</v>
      </c>
    </row>
    <row r="665" spans="1:6" ht="12.75">
      <c r="A665" s="1" t="s">
        <v>24</v>
      </c>
      <c r="B665" s="50" t="s">
        <v>50</v>
      </c>
      <c r="C665" s="57" t="str">
        <f t="shared" si="10"/>
        <v>STS Emerson Union SWDA</v>
      </c>
      <c r="D665" s="58" t="e">
        <v>#N/A</v>
      </c>
      <c r="E665" s="87">
        <v>37622.375</v>
      </c>
      <c r="F665" s="87">
        <v>37653.375</v>
      </c>
    </row>
    <row r="666" spans="1:6" ht="12.75">
      <c r="A666" s="1" t="s">
        <v>24</v>
      </c>
      <c r="B666" s="50" t="s">
        <v>31</v>
      </c>
      <c r="C666" s="57" t="str">
        <f t="shared" si="10"/>
        <v>STS Emerson Welwyn</v>
      </c>
      <c r="D666" s="58" t="e">
        <v>#N/A</v>
      </c>
      <c r="E666" s="87">
        <v>37622.375</v>
      </c>
      <c r="F666" s="87">
        <v>37653.375</v>
      </c>
    </row>
    <row r="667" spans="1:6" ht="12.75">
      <c r="A667" s="1" t="s">
        <v>23</v>
      </c>
      <c r="B667" s="50" t="s">
        <v>3</v>
      </c>
      <c r="C667" s="57" t="str">
        <f t="shared" si="10"/>
        <v>STS DawnBayhurst 1</v>
      </c>
      <c r="D667" s="58" t="e">
        <v>#N/A</v>
      </c>
      <c r="E667" s="87">
        <v>37622.375</v>
      </c>
      <c r="F667" s="87">
        <v>37653.375</v>
      </c>
    </row>
    <row r="668" spans="1:6" ht="12.75">
      <c r="A668" s="1" t="s">
        <v>23</v>
      </c>
      <c r="B668" s="49" t="s">
        <v>34</v>
      </c>
      <c r="C668" s="57" t="str">
        <f t="shared" si="10"/>
        <v>STS DawnCentram MDA</v>
      </c>
      <c r="D668" s="58" t="e">
        <v>#N/A</v>
      </c>
      <c r="E668" s="87">
        <v>37622.375</v>
      </c>
      <c r="F668" s="87">
        <v>37653.375</v>
      </c>
    </row>
    <row r="669" spans="1:6" ht="12.75">
      <c r="A669" s="1" t="s">
        <v>23</v>
      </c>
      <c r="B669" s="50" t="s">
        <v>35</v>
      </c>
      <c r="C669" s="57" t="str">
        <f t="shared" si="10"/>
        <v>STS DawnCentram SSDA</v>
      </c>
      <c r="D669" s="58" t="e">
        <v>#N/A</v>
      </c>
      <c r="E669" s="87">
        <v>37622.375</v>
      </c>
      <c r="F669" s="87">
        <v>37653.375</v>
      </c>
    </row>
    <row r="670" spans="1:6" ht="12.75">
      <c r="A670" s="1" t="s">
        <v>23</v>
      </c>
      <c r="B670" s="49" t="s">
        <v>101</v>
      </c>
      <c r="C670" s="57" t="str">
        <f t="shared" si="10"/>
        <v>STS DawnUnion NCDA</v>
      </c>
      <c r="D670" s="58" t="e">
        <v>#N/A</v>
      </c>
      <c r="E670" s="87">
        <v>37622.375</v>
      </c>
      <c r="F670" s="87">
        <v>37653.375</v>
      </c>
    </row>
    <row r="671" spans="1:6" ht="12.75">
      <c r="A671" s="1" t="s">
        <v>23</v>
      </c>
      <c r="B671" s="50" t="s">
        <v>102</v>
      </c>
      <c r="C671" s="57" t="str">
        <f t="shared" si="10"/>
        <v>STS DawnUnion EDA</v>
      </c>
      <c r="D671" s="58" t="e">
        <v>#N/A</v>
      </c>
      <c r="E671" s="87">
        <v>37622.375</v>
      </c>
      <c r="F671" s="87">
        <v>37653.375</v>
      </c>
    </row>
    <row r="672" spans="1:6" ht="12.75">
      <c r="A672" s="1" t="s">
        <v>23</v>
      </c>
      <c r="B672" s="49" t="s">
        <v>103</v>
      </c>
      <c r="C672" s="57" t="str">
        <f t="shared" si="10"/>
        <v>STS DawnUnion NDA</v>
      </c>
      <c r="D672" s="58" t="e">
        <v>#N/A</v>
      </c>
      <c r="E672" s="87">
        <v>37622.375</v>
      </c>
      <c r="F672" s="87">
        <v>37653.375</v>
      </c>
    </row>
    <row r="673" spans="1:6" ht="12.75">
      <c r="A673" s="1" t="s">
        <v>23</v>
      </c>
      <c r="B673" s="50" t="s">
        <v>104</v>
      </c>
      <c r="C673" s="57" t="str">
        <f t="shared" si="10"/>
        <v>STS DawnUnion SSMDA</v>
      </c>
      <c r="D673" s="58">
        <v>0</v>
      </c>
      <c r="E673" s="87">
        <v>37622.375</v>
      </c>
      <c r="F673" s="87">
        <v>37653.375</v>
      </c>
    </row>
    <row r="674" spans="1:6" ht="12.75">
      <c r="A674" s="1" t="s">
        <v>23</v>
      </c>
      <c r="B674" s="49" t="s">
        <v>105</v>
      </c>
      <c r="C674" s="57" t="str">
        <f t="shared" si="10"/>
        <v>STS DawnUnion WDA</v>
      </c>
      <c r="D674" s="58" t="e">
        <v>#N/A</v>
      </c>
      <c r="E674" s="87">
        <v>37622.375</v>
      </c>
      <c r="F674" s="87">
        <v>37653.375</v>
      </c>
    </row>
    <row r="675" spans="1:6" ht="12.75">
      <c r="A675" s="1" t="s">
        <v>23</v>
      </c>
      <c r="B675" s="50" t="s">
        <v>36</v>
      </c>
      <c r="C675" s="57" t="str">
        <f t="shared" si="10"/>
        <v>STS DawnCentrat MDA</v>
      </c>
      <c r="D675" s="58" t="e">
        <v>#N/A</v>
      </c>
      <c r="E675" s="87">
        <v>37622.375</v>
      </c>
      <c r="F675" s="87">
        <v>37653.375</v>
      </c>
    </row>
    <row r="676" spans="1:6" ht="12.75">
      <c r="A676" s="1" t="s">
        <v>23</v>
      </c>
      <c r="B676" s="49" t="s">
        <v>5</v>
      </c>
      <c r="C676" s="57" t="str">
        <f t="shared" si="10"/>
        <v>STS DawnChippawa</v>
      </c>
      <c r="D676" s="58" t="e">
        <v>#N/A</v>
      </c>
      <c r="E676" s="87">
        <v>37622.375</v>
      </c>
      <c r="F676" s="87">
        <v>37653.375</v>
      </c>
    </row>
    <row r="677" spans="1:6" ht="12.75">
      <c r="A677" s="1" t="s">
        <v>23</v>
      </c>
      <c r="B677" s="50" t="s">
        <v>37</v>
      </c>
      <c r="C677" s="57" t="str">
        <f t="shared" si="10"/>
        <v>STS DawnConsumers CDA</v>
      </c>
      <c r="D677" s="58" t="e">
        <v>#N/A</v>
      </c>
      <c r="E677" s="87">
        <v>37622.375</v>
      </c>
      <c r="F677" s="87">
        <v>37653.375</v>
      </c>
    </row>
    <row r="678" spans="1:6" ht="12.75">
      <c r="A678" s="1" t="s">
        <v>23</v>
      </c>
      <c r="B678" s="49" t="s">
        <v>38</v>
      </c>
      <c r="C678" s="57" t="str">
        <f t="shared" si="10"/>
        <v>STS DawnConsumers EDA</v>
      </c>
      <c r="D678" s="58" t="e">
        <v>#N/A</v>
      </c>
      <c r="E678" s="87">
        <v>37622.375</v>
      </c>
      <c r="F678" s="87">
        <v>37653.375</v>
      </c>
    </row>
    <row r="679" spans="1:6" ht="12.75">
      <c r="A679" s="1" t="s">
        <v>23</v>
      </c>
      <c r="B679" s="50" t="s">
        <v>39</v>
      </c>
      <c r="C679" s="57" t="str">
        <f t="shared" si="10"/>
        <v>STS DawnConsumers SWDA</v>
      </c>
      <c r="D679" s="58" t="e">
        <v>#N/A</v>
      </c>
      <c r="E679" s="87">
        <v>37622.375</v>
      </c>
      <c r="F679" s="87">
        <v>37653.375</v>
      </c>
    </row>
    <row r="680" spans="1:6" ht="12.75">
      <c r="A680" s="1" t="s">
        <v>23</v>
      </c>
      <c r="B680" s="49" t="s">
        <v>6</v>
      </c>
      <c r="C680" s="57" t="str">
        <f t="shared" si="10"/>
        <v>STS DawnCornwall</v>
      </c>
      <c r="D680" s="58" t="e">
        <v>#N/A</v>
      </c>
      <c r="E680" s="87">
        <v>37622.375</v>
      </c>
      <c r="F680" s="87">
        <v>37653.375</v>
      </c>
    </row>
    <row r="681" spans="1:6" ht="12.75">
      <c r="A681" s="1" t="s">
        <v>23</v>
      </c>
      <c r="B681" s="50" t="s">
        <v>7</v>
      </c>
      <c r="C681" s="57" t="str">
        <f t="shared" si="10"/>
        <v>STS DawnEast Hereford</v>
      </c>
      <c r="D681" s="58" t="e">
        <v>#N/A</v>
      </c>
      <c r="E681" s="87">
        <v>37622.375</v>
      </c>
      <c r="F681" s="87">
        <v>37653.375</v>
      </c>
    </row>
    <row r="682" spans="1:6" ht="12.75">
      <c r="A682" s="1" t="s">
        <v>23</v>
      </c>
      <c r="B682" s="49" t="s">
        <v>8</v>
      </c>
      <c r="C682" s="57" t="str">
        <f t="shared" si="10"/>
        <v>STS DawnEmerson 1</v>
      </c>
      <c r="D682" s="58" t="e">
        <v>#N/A</v>
      </c>
      <c r="E682" s="87">
        <v>37622.375</v>
      </c>
      <c r="F682" s="87">
        <v>37653.375</v>
      </c>
    </row>
    <row r="683" spans="1:6" ht="12.75">
      <c r="A683" s="1" t="s">
        <v>23</v>
      </c>
      <c r="B683" s="50" t="s">
        <v>9</v>
      </c>
      <c r="C683" s="57" t="str">
        <f t="shared" si="10"/>
        <v>STS DawnEmerson 2</v>
      </c>
      <c r="D683" s="58" t="e">
        <v>#N/A</v>
      </c>
      <c r="E683" s="87">
        <v>37622.375</v>
      </c>
      <c r="F683" s="87">
        <v>37653.375</v>
      </c>
    </row>
    <row r="684" spans="1:6" ht="12.75">
      <c r="A684" s="1" t="s">
        <v>23</v>
      </c>
      <c r="B684" s="49" t="s">
        <v>40</v>
      </c>
      <c r="C684" s="57" t="str">
        <f t="shared" si="10"/>
        <v>STS DawnGladstone MDA</v>
      </c>
      <c r="D684" s="58" t="e">
        <v>#N/A</v>
      </c>
      <c r="E684" s="87">
        <v>37622.375</v>
      </c>
      <c r="F684" s="87">
        <v>37653.375</v>
      </c>
    </row>
    <row r="685" spans="1:6" ht="12.75">
      <c r="A685" s="1" t="s">
        <v>23</v>
      </c>
      <c r="B685" s="50" t="s">
        <v>41</v>
      </c>
      <c r="C685" s="57" t="str">
        <f t="shared" si="10"/>
        <v>STS DawnGMIT EDA</v>
      </c>
      <c r="D685" s="58" t="e">
        <v>#N/A</v>
      </c>
      <c r="E685" s="87">
        <v>37622.375</v>
      </c>
      <c r="F685" s="87">
        <v>37653.375</v>
      </c>
    </row>
    <row r="686" spans="1:6" ht="12.75">
      <c r="A686" s="1" t="s">
        <v>23</v>
      </c>
      <c r="B686" s="49" t="s">
        <v>42</v>
      </c>
      <c r="C686" s="57" t="str">
        <f t="shared" si="10"/>
        <v>STS DawnGMIT NDA</v>
      </c>
      <c r="D686" s="58" t="e">
        <v>#N/A</v>
      </c>
      <c r="E686" s="87">
        <v>37622.375</v>
      </c>
      <c r="F686" s="87">
        <v>37653.375</v>
      </c>
    </row>
    <row r="687" spans="1:6" ht="12.75">
      <c r="A687" s="1" t="s">
        <v>23</v>
      </c>
      <c r="B687" s="49" t="s">
        <v>11</v>
      </c>
      <c r="C687" s="57" t="str">
        <f t="shared" si="10"/>
        <v>STS DawnHerbert</v>
      </c>
      <c r="D687" s="58" t="e">
        <v>#N/A</v>
      </c>
      <c r="E687" s="87">
        <v>37622.375</v>
      </c>
      <c r="F687" s="87">
        <v>37653.375</v>
      </c>
    </row>
    <row r="688" spans="1:6" ht="12.75">
      <c r="A688" s="1" t="s">
        <v>23</v>
      </c>
      <c r="B688" s="50" t="s">
        <v>12</v>
      </c>
      <c r="C688" s="57" t="str">
        <f t="shared" si="10"/>
        <v>STS DawnIroquois</v>
      </c>
      <c r="D688" s="58" t="e">
        <v>#N/A</v>
      </c>
      <c r="E688" s="87">
        <v>37622.375</v>
      </c>
      <c r="F688" s="87">
        <v>37653.375</v>
      </c>
    </row>
    <row r="689" spans="1:6" ht="12.75">
      <c r="A689" s="1" t="s">
        <v>23</v>
      </c>
      <c r="B689" s="49" t="s">
        <v>43</v>
      </c>
      <c r="C689" s="57" t="str">
        <f t="shared" si="10"/>
        <v>STS DawnKPUC EDA</v>
      </c>
      <c r="D689" s="58" t="e">
        <v>#N/A</v>
      </c>
      <c r="E689" s="87">
        <v>37622.375</v>
      </c>
      <c r="F689" s="87">
        <v>37653.375</v>
      </c>
    </row>
    <row r="690" spans="1:6" ht="12.75">
      <c r="A690" s="1" t="s">
        <v>23</v>
      </c>
      <c r="B690" s="50" t="s">
        <v>15</v>
      </c>
      <c r="C690" s="57" t="str">
        <f t="shared" si="10"/>
        <v>STS DawnNapierville</v>
      </c>
      <c r="D690" s="58" t="e">
        <v>#N/A</v>
      </c>
      <c r="E690" s="87">
        <v>37622.375</v>
      </c>
      <c r="F690" s="87">
        <v>37653.375</v>
      </c>
    </row>
    <row r="691" spans="1:6" ht="12.75">
      <c r="A691" s="1" t="s">
        <v>23</v>
      </c>
      <c r="B691" s="49" t="s">
        <v>16</v>
      </c>
      <c r="C691" s="57" t="str">
        <f t="shared" si="10"/>
        <v>STS DawnNiagara Falls</v>
      </c>
      <c r="D691" s="58" t="e">
        <v>#N/A</v>
      </c>
      <c r="E691" s="87">
        <v>37622.375</v>
      </c>
      <c r="F691" s="87">
        <v>37653.375</v>
      </c>
    </row>
    <row r="692" spans="1:6" ht="12.75">
      <c r="A692" s="1" t="s">
        <v>23</v>
      </c>
      <c r="B692" s="50" t="s">
        <v>17</v>
      </c>
      <c r="C692" s="57" t="str">
        <f t="shared" si="10"/>
        <v>STS DawnPhilipsburg</v>
      </c>
      <c r="D692" s="58" t="e">
        <v>#N/A</v>
      </c>
      <c r="E692" s="87">
        <v>37622.375</v>
      </c>
      <c r="F692" s="87">
        <v>37653.375</v>
      </c>
    </row>
    <row r="693" spans="1:6" ht="12.75">
      <c r="A693" s="1" t="s">
        <v>23</v>
      </c>
      <c r="B693" s="50" t="s">
        <v>44</v>
      </c>
      <c r="C693" s="57" t="str">
        <f t="shared" si="10"/>
        <v>STS DawnSpruce</v>
      </c>
      <c r="D693" s="58" t="e">
        <v>#N/A</v>
      </c>
      <c r="E693" s="87">
        <v>37622.375</v>
      </c>
      <c r="F693" s="87">
        <v>37653.375</v>
      </c>
    </row>
    <row r="694" spans="1:6" ht="12.75">
      <c r="A694" s="1" t="s">
        <v>23</v>
      </c>
      <c r="B694" s="49" t="s">
        <v>21</v>
      </c>
      <c r="C694" s="57" t="str">
        <f t="shared" si="10"/>
        <v>STS DawnSt. Clair</v>
      </c>
      <c r="D694" s="58" t="e">
        <v>#N/A</v>
      </c>
      <c r="E694" s="87">
        <v>37622.375</v>
      </c>
      <c r="F694" s="87">
        <v>37653.375</v>
      </c>
    </row>
    <row r="695" spans="1:6" ht="12.75">
      <c r="A695" s="1" t="s">
        <v>23</v>
      </c>
      <c r="B695" s="50" t="s">
        <v>45</v>
      </c>
      <c r="C695" s="57" t="str">
        <f t="shared" si="10"/>
        <v>STS DawnTCPL NDA</v>
      </c>
      <c r="D695" s="58" t="e">
        <v>#N/A</v>
      </c>
      <c r="E695" s="87">
        <v>37622.375</v>
      </c>
      <c r="F695" s="87">
        <v>37653.375</v>
      </c>
    </row>
    <row r="696" spans="1:6" ht="12.75">
      <c r="A696" s="1" t="s">
        <v>23</v>
      </c>
      <c r="B696" s="49" t="s">
        <v>46</v>
      </c>
      <c r="C696" s="57" t="str">
        <f t="shared" si="10"/>
        <v>STS DawnTCPL WDA</v>
      </c>
      <c r="D696" s="58" t="e">
        <v>#N/A</v>
      </c>
      <c r="E696" s="87">
        <v>37622.375</v>
      </c>
      <c r="F696" s="87">
        <v>37653.375</v>
      </c>
    </row>
    <row r="697" spans="1:6" ht="12.75">
      <c r="A697" s="1" t="s">
        <v>23</v>
      </c>
      <c r="B697" s="49" t="s">
        <v>47</v>
      </c>
      <c r="C697" s="57" t="str">
        <f t="shared" si="10"/>
        <v>STS DawnTPLP NDA</v>
      </c>
      <c r="D697" s="58" t="e">
        <v>#N/A</v>
      </c>
      <c r="E697" s="87">
        <v>37622.375</v>
      </c>
      <c r="F697" s="87">
        <v>37653.375</v>
      </c>
    </row>
    <row r="698" spans="1:6" ht="12.75">
      <c r="A698" s="1" t="s">
        <v>23</v>
      </c>
      <c r="B698" s="50" t="s">
        <v>48</v>
      </c>
      <c r="C698" s="57" t="str">
        <f t="shared" si="10"/>
        <v>STS DawnTransgas SSDA</v>
      </c>
      <c r="D698" s="58" t="e">
        <v>#N/A</v>
      </c>
      <c r="E698" s="87">
        <v>37622.375</v>
      </c>
      <c r="F698" s="87">
        <v>37653.375</v>
      </c>
    </row>
    <row r="699" spans="1:6" ht="12.75">
      <c r="A699" s="1" t="s">
        <v>23</v>
      </c>
      <c r="B699" s="49" t="s">
        <v>49</v>
      </c>
      <c r="C699" s="57" t="str">
        <f t="shared" si="10"/>
        <v>STS DawnUnion CDA</v>
      </c>
      <c r="D699" s="58" t="e">
        <v>#N/A</v>
      </c>
      <c r="E699" s="87">
        <v>37622.375</v>
      </c>
      <c r="F699" s="87">
        <v>37653.375</v>
      </c>
    </row>
    <row r="700" spans="1:6" ht="12.75">
      <c r="A700" s="1" t="s">
        <v>23</v>
      </c>
      <c r="B700" s="50" t="s">
        <v>50</v>
      </c>
      <c r="C700" s="57" t="str">
        <f t="shared" si="10"/>
        <v>STS DawnUnion SWDA</v>
      </c>
      <c r="D700" s="58" t="e">
        <v>#N/A</v>
      </c>
      <c r="E700" s="87">
        <v>37622.375</v>
      </c>
      <c r="F700" s="87">
        <v>37653.375</v>
      </c>
    </row>
    <row r="701" spans="1:6" ht="12.75">
      <c r="A701" s="1" t="s">
        <v>23</v>
      </c>
      <c r="B701" s="50" t="s">
        <v>31</v>
      </c>
      <c r="C701" s="57" t="str">
        <f t="shared" si="10"/>
        <v>STS DawnWelwyn</v>
      </c>
      <c r="D701" s="58" t="e">
        <v>#N/A</v>
      </c>
      <c r="E701" s="87">
        <v>37622.375</v>
      </c>
      <c r="F701" s="87">
        <v>37653.375</v>
      </c>
    </row>
    <row r="702" spans="1:6" ht="12.75">
      <c r="A702" s="1" t="s">
        <v>26</v>
      </c>
      <c r="B702" s="50" t="s">
        <v>3</v>
      </c>
      <c r="C702" s="57" t="str">
        <f t="shared" si="10"/>
        <v>STS ParkwayBayhurst 1</v>
      </c>
      <c r="D702" s="58" t="e">
        <v>#N/A</v>
      </c>
      <c r="E702" s="87">
        <v>37622.375</v>
      </c>
      <c r="F702" s="87">
        <v>37653.375</v>
      </c>
    </row>
    <row r="703" spans="1:6" ht="12.75">
      <c r="A703" s="1" t="s">
        <v>26</v>
      </c>
      <c r="B703" s="49" t="s">
        <v>34</v>
      </c>
      <c r="C703" s="57" t="str">
        <f t="shared" si="10"/>
        <v>STS ParkwayCentram MDA</v>
      </c>
      <c r="D703" s="58" t="e">
        <v>#N/A</v>
      </c>
      <c r="E703" s="87">
        <v>37622.375</v>
      </c>
      <c r="F703" s="87">
        <v>37653.375</v>
      </c>
    </row>
    <row r="704" spans="1:6" ht="12.75">
      <c r="A704" s="1" t="s">
        <v>26</v>
      </c>
      <c r="B704" s="50" t="s">
        <v>35</v>
      </c>
      <c r="C704" s="57" t="str">
        <f t="shared" si="10"/>
        <v>STS ParkwayCentram SSDA</v>
      </c>
      <c r="D704" s="58" t="e">
        <v>#N/A</v>
      </c>
      <c r="E704" s="87">
        <v>37622.375</v>
      </c>
      <c r="F704" s="87">
        <v>37653.375</v>
      </c>
    </row>
    <row r="705" spans="1:6" ht="12.75">
      <c r="A705" s="1" t="s">
        <v>26</v>
      </c>
      <c r="B705" s="49" t="s">
        <v>101</v>
      </c>
      <c r="C705" s="57" t="str">
        <f t="shared" si="10"/>
        <v>STS ParkwayUnion NCDA</v>
      </c>
      <c r="D705" s="58">
        <v>0</v>
      </c>
      <c r="E705" s="87">
        <v>37622.375</v>
      </c>
      <c r="F705" s="87">
        <v>37653.375</v>
      </c>
    </row>
    <row r="706" spans="1:6" ht="12.75">
      <c r="A706" s="1" t="s">
        <v>26</v>
      </c>
      <c r="B706" s="50" t="s">
        <v>102</v>
      </c>
      <c r="C706" s="57" t="str">
        <f t="shared" si="10"/>
        <v>STS ParkwayUnion EDA</v>
      </c>
      <c r="D706" s="58">
        <v>0.58</v>
      </c>
      <c r="E706" s="87">
        <v>37622.375</v>
      </c>
      <c r="F706" s="87">
        <v>37653.375</v>
      </c>
    </row>
    <row r="707" spans="1:6" ht="12.75">
      <c r="A707" s="1" t="s">
        <v>26</v>
      </c>
      <c r="B707" s="49" t="s">
        <v>103</v>
      </c>
      <c r="C707" s="57" t="str">
        <f aca="true" t="shared" si="11" ref="C707:C770">CONCATENATE(A707,B707)</f>
        <v>STS ParkwayUnion NDA</v>
      </c>
      <c r="D707" s="58">
        <v>0</v>
      </c>
      <c r="E707" s="87">
        <v>37622.375</v>
      </c>
      <c r="F707" s="87">
        <v>37653.375</v>
      </c>
    </row>
    <row r="708" spans="1:6" ht="12.75">
      <c r="A708" s="1" t="s">
        <v>26</v>
      </c>
      <c r="B708" s="50" t="s">
        <v>104</v>
      </c>
      <c r="C708" s="57" t="str">
        <f t="shared" si="11"/>
        <v>STS ParkwayUnion SSMDA</v>
      </c>
      <c r="D708" s="58">
        <v>0</v>
      </c>
      <c r="E708" s="87">
        <v>37622.375</v>
      </c>
      <c r="F708" s="87">
        <v>37653.375</v>
      </c>
    </row>
    <row r="709" spans="1:6" ht="12.75">
      <c r="A709" s="1" t="s">
        <v>26</v>
      </c>
      <c r="B709" s="49" t="s">
        <v>105</v>
      </c>
      <c r="C709" s="57" t="str">
        <f t="shared" si="11"/>
        <v>STS ParkwayUnion WDA</v>
      </c>
      <c r="D709" s="58">
        <v>0</v>
      </c>
      <c r="E709" s="87">
        <v>37622.375</v>
      </c>
      <c r="F709" s="87">
        <v>37653.375</v>
      </c>
    </row>
    <row r="710" spans="1:6" ht="12.75">
      <c r="A710" s="1" t="s">
        <v>26</v>
      </c>
      <c r="B710" s="50" t="s">
        <v>36</v>
      </c>
      <c r="C710" s="57" t="str">
        <f t="shared" si="11"/>
        <v>STS ParkwayCentrat MDA</v>
      </c>
      <c r="D710" s="58" t="e">
        <v>#N/A</v>
      </c>
      <c r="E710" s="87">
        <v>37622.375</v>
      </c>
      <c r="F710" s="87">
        <v>37653.375</v>
      </c>
    </row>
    <row r="711" spans="1:6" ht="12.75">
      <c r="A711" s="1" t="s">
        <v>26</v>
      </c>
      <c r="B711" s="49" t="s">
        <v>5</v>
      </c>
      <c r="C711" s="57" t="str">
        <f t="shared" si="11"/>
        <v>STS ParkwayChippawa</v>
      </c>
      <c r="D711" s="58" t="e">
        <v>#N/A</v>
      </c>
      <c r="E711" s="87">
        <v>37622.375</v>
      </c>
      <c r="F711" s="87">
        <v>37653.375</v>
      </c>
    </row>
    <row r="712" spans="1:6" ht="12.75">
      <c r="A712" s="1" t="s">
        <v>26</v>
      </c>
      <c r="B712" s="50" t="s">
        <v>37</v>
      </c>
      <c r="C712" s="57" t="str">
        <f t="shared" si="11"/>
        <v>STS ParkwayConsumers CDA</v>
      </c>
      <c r="D712" s="58">
        <v>0</v>
      </c>
      <c r="E712" s="87">
        <v>37622.375</v>
      </c>
      <c r="F712" s="87">
        <v>37653.375</v>
      </c>
    </row>
    <row r="713" spans="1:6" ht="12.75">
      <c r="A713" s="1" t="s">
        <v>26</v>
      </c>
      <c r="B713" s="49" t="s">
        <v>38</v>
      </c>
      <c r="C713" s="57" t="str">
        <f t="shared" si="11"/>
        <v>STS ParkwayConsumers EDA</v>
      </c>
      <c r="D713" s="58">
        <v>0.32</v>
      </c>
      <c r="E713" s="87">
        <v>37622.375</v>
      </c>
      <c r="F713" s="87">
        <v>37653.375</v>
      </c>
    </row>
    <row r="714" spans="1:6" ht="12.75">
      <c r="A714" s="1" t="s">
        <v>26</v>
      </c>
      <c r="B714" s="50" t="s">
        <v>39</v>
      </c>
      <c r="C714" s="57" t="str">
        <f t="shared" si="11"/>
        <v>STS ParkwayConsumers SWDA</v>
      </c>
      <c r="D714" s="58" t="e">
        <v>#N/A</v>
      </c>
      <c r="E714" s="87">
        <v>37622.375</v>
      </c>
      <c r="F714" s="87">
        <v>37653.375</v>
      </c>
    </row>
    <row r="715" spans="1:6" ht="12.75">
      <c r="A715" s="1" t="s">
        <v>26</v>
      </c>
      <c r="B715" s="49" t="s">
        <v>6</v>
      </c>
      <c r="C715" s="57" t="str">
        <f t="shared" si="11"/>
        <v>STS ParkwayCornwall</v>
      </c>
      <c r="D715" s="58">
        <v>0.86</v>
      </c>
      <c r="E715" s="87">
        <v>37622.375</v>
      </c>
      <c r="F715" s="87">
        <v>37653.375</v>
      </c>
    </row>
    <row r="716" spans="1:6" ht="12.75">
      <c r="A716" s="1" t="s">
        <v>26</v>
      </c>
      <c r="B716" s="50" t="s">
        <v>7</v>
      </c>
      <c r="C716" s="57" t="str">
        <f t="shared" si="11"/>
        <v>STS ParkwayEast Hereford</v>
      </c>
      <c r="D716" s="58" t="e">
        <v>#N/A</v>
      </c>
      <c r="E716" s="87">
        <v>37622.375</v>
      </c>
      <c r="F716" s="87">
        <v>37653.375</v>
      </c>
    </row>
    <row r="717" spans="1:6" ht="12.75">
      <c r="A717" s="1" t="s">
        <v>26</v>
      </c>
      <c r="B717" s="49" t="s">
        <v>8</v>
      </c>
      <c r="C717" s="57" t="str">
        <f t="shared" si="11"/>
        <v>STS ParkwayEmerson 1</v>
      </c>
      <c r="D717" s="58" t="e">
        <v>#N/A</v>
      </c>
      <c r="E717" s="87">
        <v>37622.375</v>
      </c>
      <c r="F717" s="87">
        <v>37653.375</v>
      </c>
    </row>
    <row r="718" spans="1:6" ht="12.75">
      <c r="A718" s="1" t="s">
        <v>26</v>
      </c>
      <c r="B718" s="50" t="s">
        <v>9</v>
      </c>
      <c r="C718" s="57" t="str">
        <f t="shared" si="11"/>
        <v>STS ParkwayEmerson 2</v>
      </c>
      <c r="D718" s="58" t="e">
        <v>#N/A</v>
      </c>
      <c r="E718" s="87">
        <v>37622.375</v>
      </c>
      <c r="F718" s="87">
        <v>37653.375</v>
      </c>
    </row>
    <row r="719" spans="1:6" ht="12.75">
      <c r="A719" s="1" t="s">
        <v>26</v>
      </c>
      <c r="B719" s="49" t="s">
        <v>40</v>
      </c>
      <c r="C719" s="57" t="str">
        <f t="shared" si="11"/>
        <v>STS ParkwayGladstone MDA</v>
      </c>
      <c r="D719" s="58" t="e">
        <v>#N/A</v>
      </c>
      <c r="E719" s="87">
        <v>37622.375</v>
      </c>
      <c r="F719" s="87">
        <v>37653.375</v>
      </c>
    </row>
    <row r="720" spans="1:6" ht="12.75">
      <c r="A720" s="1" t="s">
        <v>26</v>
      </c>
      <c r="B720" s="50" t="s">
        <v>41</v>
      </c>
      <c r="C720" s="57" t="str">
        <f t="shared" si="11"/>
        <v>STS ParkwayGMIT EDA</v>
      </c>
      <c r="D720" s="58">
        <v>1.17</v>
      </c>
      <c r="E720" s="87">
        <v>37622.375</v>
      </c>
      <c r="F720" s="87">
        <v>37653.375</v>
      </c>
    </row>
    <row r="721" spans="1:6" ht="12.75">
      <c r="A721" s="1" t="s">
        <v>26</v>
      </c>
      <c r="B721" s="49" t="s">
        <v>42</v>
      </c>
      <c r="C721" s="57" t="str">
        <f t="shared" si="11"/>
        <v>STS ParkwayGMIT NDA</v>
      </c>
      <c r="D721" s="58">
        <v>0</v>
      </c>
      <c r="E721" s="87">
        <v>37622.375</v>
      </c>
      <c r="F721" s="87">
        <v>37653.375</v>
      </c>
    </row>
    <row r="722" spans="1:6" ht="12.75">
      <c r="A722" s="1" t="s">
        <v>26</v>
      </c>
      <c r="B722" s="49" t="s">
        <v>11</v>
      </c>
      <c r="C722" s="57" t="str">
        <f t="shared" si="11"/>
        <v>STS ParkwayHerbert</v>
      </c>
      <c r="D722" s="58" t="e">
        <v>#N/A</v>
      </c>
      <c r="E722" s="87">
        <v>37622.375</v>
      </c>
      <c r="F722" s="87">
        <v>37653.375</v>
      </c>
    </row>
    <row r="723" spans="1:6" ht="12.75">
      <c r="A723" s="1" t="s">
        <v>26</v>
      </c>
      <c r="B723" s="50" t="s">
        <v>12</v>
      </c>
      <c r="C723" s="57" t="str">
        <f t="shared" si="11"/>
        <v>STS ParkwayIroquois</v>
      </c>
      <c r="D723" s="58" t="e">
        <v>#N/A</v>
      </c>
      <c r="E723" s="87">
        <v>37622.375</v>
      </c>
      <c r="F723" s="87">
        <v>37653.375</v>
      </c>
    </row>
    <row r="724" spans="1:6" ht="12.75">
      <c r="A724" s="1" t="s">
        <v>26</v>
      </c>
      <c r="B724" s="49" t="s">
        <v>43</v>
      </c>
      <c r="C724" s="57" t="str">
        <f t="shared" si="11"/>
        <v>STS ParkwayKPUC EDA</v>
      </c>
      <c r="D724" s="58">
        <v>0.57</v>
      </c>
      <c r="E724" s="87">
        <v>37622.375</v>
      </c>
      <c r="F724" s="87">
        <v>37653.375</v>
      </c>
    </row>
    <row r="725" spans="1:6" ht="12.75">
      <c r="A725" s="1" t="s">
        <v>26</v>
      </c>
      <c r="B725" s="50" t="s">
        <v>15</v>
      </c>
      <c r="C725" s="57" t="str">
        <f t="shared" si="11"/>
        <v>STS ParkwayNapierville</v>
      </c>
      <c r="D725" s="58" t="e">
        <v>#N/A</v>
      </c>
      <c r="E725" s="87">
        <v>37622.375</v>
      </c>
      <c r="F725" s="87">
        <v>37653.375</v>
      </c>
    </row>
    <row r="726" spans="1:6" ht="12.75">
      <c r="A726" s="1" t="s">
        <v>26</v>
      </c>
      <c r="B726" s="49" t="s">
        <v>16</v>
      </c>
      <c r="C726" s="57" t="str">
        <f t="shared" si="11"/>
        <v>STS ParkwayNiagara Falls</v>
      </c>
      <c r="D726" s="58" t="e">
        <v>#N/A</v>
      </c>
      <c r="E726" s="87">
        <v>37622.375</v>
      </c>
      <c r="F726" s="87">
        <v>37653.375</v>
      </c>
    </row>
    <row r="727" spans="1:6" ht="12.75">
      <c r="A727" s="1" t="s">
        <v>26</v>
      </c>
      <c r="B727" s="50" t="s">
        <v>17</v>
      </c>
      <c r="C727" s="57" t="str">
        <f t="shared" si="11"/>
        <v>STS ParkwayPhilipsburg</v>
      </c>
      <c r="D727" s="58">
        <v>1.18</v>
      </c>
      <c r="E727" s="87">
        <v>37622.375</v>
      </c>
      <c r="F727" s="87">
        <v>37653.375</v>
      </c>
    </row>
    <row r="728" spans="1:6" ht="12.75">
      <c r="A728" s="1" t="s">
        <v>26</v>
      </c>
      <c r="B728" s="50" t="s">
        <v>44</v>
      </c>
      <c r="C728" s="57" t="str">
        <f t="shared" si="11"/>
        <v>STS ParkwaySpruce</v>
      </c>
      <c r="D728" s="58" t="e">
        <v>#N/A</v>
      </c>
      <c r="E728" s="87">
        <v>37622.375</v>
      </c>
      <c r="F728" s="87">
        <v>37653.375</v>
      </c>
    </row>
    <row r="729" spans="1:6" ht="12.75">
      <c r="A729" s="1" t="s">
        <v>26</v>
      </c>
      <c r="B729" s="49" t="s">
        <v>21</v>
      </c>
      <c r="C729" s="57" t="str">
        <f t="shared" si="11"/>
        <v>STS ParkwaySt. Clair</v>
      </c>
      <c r="D729" s="58" t="e">
        <v>#N/A</v>
      </c>
      <c r="E729" s="87">
        <v>37622.375</v>
      </c>
      <c r="F729" s="87">
        <v>37653.375</v>
      </c>
    </row>
    <row r="730" spans="1:6" ht="12.75">
      <c r="A730" s="1" t="s">
        <v>26</v>
      </c>
      <c r="B730" s="50" t="s">
        <v>45</v>
      </c>
      <c r="C730" s="57" t="str">
        <f t="shared" si="11"/>
        <v>STS ParkwayTCPL NDA</v>
      </c>
      <c r="D730" s="58" t="e">
        <v>#N/A</v>
      </c>
      <c r="E730" s="87">
        <v>37622.375</v>
      </c>
      <c r="F730" s="87">
        <v>37653.375</v>
      </c>
    </row>
    <row r="731" spans="1:6" ht="12.75">
      <c r="A731" s="1" t="s">
        <v>26</v>
      </c>
      <c r="B731" s="49" t="s">
        <v>46</v>
      </c>
      <c r="C731" s="57" t="str">
        <f t="shared" si="11"/>
        <v>STS ParkwayTCPL WDA</v>
      </c>
      <c r="D731" s="58" t="e">
        <v>#N/A</v>
      </c>
      <c r="E731" s="87">
        <v>37622.375</v>
      </c>
      <c r="F731" s="87">
        <v>37653.375</v>
      </c>
    </row>
    <row r="732" spans="1:6" ht="12.75">
      <c r="A732" s="1" t="s">
        <v>26</v>
      </c>
      <c r="B732" s="49" t="s">
        <v>47</v>
      </c>
      <c r="C732" s="57" t="str">
        <f t="shared" si="11"/>
        <v>STS ParkwayTPLP NDA</v>
      </c>
      <c r="D732" s="58" t="e">
        <v>#N/A</v>
      </c>
      <c r="E732" s="87">
        <v>37622.375</v>
      </c>
      <c r="F732" s="87">
        <v>37653.375</v>
      </c>
    </row>
    <row r="733" spans="1:6" ht="12.75">
      <c r="A733" s="1" t="s">
        <v>26</v>
      </c>
      <c r="B733" s="50" t="s">
        <v>48</v>
      </c>
      <c r="C733" s="57" t="str">
        <f t="shared" si="11"/>
        <v>STS ParkwayTransgas SSDA</v>
      </c>
      <c r="D733" s="58" t="e">
        <v>#N/A</v>
      </c>
      <c r="E733" s="87">
        <v>37622.375</v>
      </c>
      <c r="F733" s="87">
        <v>37653.375</v>
      </c>
    </row>
    <row r="734" spans="1:6" ht="12.75">
      <c r="A734" s="1" t="s">
        <v>26</v>
      </c>
      <c r="B734" s="49" t="s">
        <v>49</v>
      </c>
      <c r="C734" s="57" t="str">
        <f t="shared" si="11"/>
        <v>STS ParkwayUnion CDA</v>
      </c>
      <c r="D734" s="58" t="e">
        <v>#N/A</v>
      </c>
      <c r="E734" s="87">
        <v>37622.375</v>
      </c>
      <c r="F734" s="87">
        <v>37653.375</v>
      </c>
    </row>
    <row r="735" spans="1:6" ht="12.75">
      <c r="A735" s="1" t="s">
        <v>26</v>
      </c>
      <c r="B735" s="50" t="s">
        <v>50</v>
      </c>
      <c r="C735" s="57" t="str">
        <f t="shared" si="11"/>
        <v>STS ParkwayUnion SWDA</v>
      </c>
      <c r="D735" s="58" t="e">
        <v>#N/A</v>
      </c>
      <c r="E735" s="87">
        <v>37622.375</v>
      </c>
      <c r="F735" s="87">
        <v>37653.375</v>
      </c>
    </row>
    <row r="736" spans="1:6" ht="12.75">
      <c r="A736" s="1" t="s">
        <v>26</v>
      </c>
      <c r="B736" s="50" t="s">
        <v>31</v>
      </c>
      <c r="C736" s="57" t="str">
        <f t="shared" si="11"/>
        <v>STS ParkwayWelwyn</v>
      </c>
      <c r="D736" s="58" t="e">
        <v>#N/A</v>
      </c>
      <c r="E736" s="87">
        <v>37622.375</v>
      </c>
      <c r="F736" s="87">
        <v>37653.375</v>
      </c>
    </row>
    <row r="737" spans="1:6" ht="12.75">
      <c r="A737" s="1" t="s">
        <v>25</v>
      </c>
      <c r="B737" s="50" t="s">
        <v>3</v>
      </c>
      <c r="C737" s="57" t="str">
        <f t="shared" si="11"/>
        <v>STS KirkwallBayhurst 1</v>
      </c>
      <c r="D737" s="58" t="e">
        <v>#N/A</v>
      </c>
      <c r="E737" s="87">
        <v>37622.375</v>
      </c>
      <c r="F737" s="87">
        <v>37653.375</v>
      </c>
    </row>
    <row r="738" spans="1:6" ht="12.75">
      <c r="A738" s="1" t="s">
        <v>25</v>
      </c>
      <c r="B738" s="49" t="s">
        <v>34</v>
      </c>
      <c r="C738" s="57" t="str">
        <f t="shared" si="11"/>
        <v>STS KirkwallCentram MDA</v>
      </c>
      <c r="D738" s="58" t="e">
        <v>#N/A</v>
      </c>
      <c r="E738" s="87">
        <v>37622.375</v>
      </c>
      <c r="F738" s="87">
        <v>37653.375</v>
      </c>
    </row>
    <row r="739" spans="1:6" ht="12.75">
      <c r="A739" s="1" t="s">
        <v>25</v>
      </c>
      <c r="B739" s="50" t="s">
        <v>35</v>
      </c>
      <c r="C739" s="57" t="str">
        <f t="shared" si="11"/>
        <v>STS KirkwallCentram SSDA</v>
      </c>
      <c r="D739" s="58" t="e">
        <v>#N/A</v>
      </c>
      <c r="E739" s="87">
        <v>37622.375</v>
      </c>
      <c r="F739" s="87">
        <v>37653.375</v>
      </c>
    </row>
    <row r="740" spans="1:6" ht="12.75">
      <c r="A740" s="1" t="s">
        <v>25</v>
      </c>
      <c r="B740" s="49" t="s">
        <v>101</v>
      </c>
      <c r="C740" s="57" t="str">
        <f t="shared" si="11"/>
        <v>STS KirkwallUnion NCDA</v>
      </c>
      <c r="D740" s="58" t="e">
        <v>#N/A</v>
      </c>
      <c r="E740" s="87">
        <v>37622.375</v>
      </c>
      <c r="F740" s="87">
        <v>37653.375</v>
      </c>
    </row>
    <row r="741" spans="1:6" ht="12.75">
      <c r="A741" s="1" t="s">
        <v>25</v>
      </c>
      <c r="B741" s="50" t="s">
        <v>102</v>
      </c>
      <c r="C741" s="57" t="str">
        <f t="shared" si="11"/>
        <v>STS KirkwallUnion EDA</v>
      </c>
      <c r="D741" s="58" t="e">
        <v>#N/A</v>
      </c>
      <c r="E741" s="87">
        <v>37622.375</v>
      </c>
      <c r="F741" s="87">
        <v>37653.375</v>
      </c>
    </row>
    <row r="742" spans="1:6" ht="12.75">
      <c r="A742" s="1" t="s">
        <v>25</v>
      </c>
      <c r="B742" s="49" t="s">
        <v>103</v>
      </c>
      <c r="C742" s="57" t="str">
        <f t="shared" si="11"/>
        <v>STS KirkwallUnion NDA</v>
      </c>
      <c r="D742" s="58" t="e">
        <v>#N/A</v>
      </c>
      <c r="E742" s="87">
        <v>37622.375</v>
      </c>
      <c r="F742" s="87">
        <v>37653.375</v>
      </c>
    </row>
    <row r="743" spans="1:6" ht="12.75">
      <c r="A743" s="1" t="s">
        <v>25</v>
      </c>
      <c r="B743" s="50" t="s">
        <v>104</v>
      </c>
      <c r="C743" s="57" t="str">
        <f t="shared" si="11"/>
        <v>STS KirkwallUnion SSMDA</v>
      </c>
      <c r="D743" s="58" t="e">
        <v>#N/A</v>
      </c>
      <c r="E743" s="87">
        <v>37622.375</v>
      </c>
      <c r="F743" s="87">
        <v>37653.375</v>
      </c>
    </row>
    <row r="744" spans="1:6" ht="12.75">
      <c r="A744" s="1" t="s">
        <v>25</v>
      </c>
      <c r="B744" s="49" t="s">
        <v>105</v>
      </c>
      <c r="C744" s="57" t="str">
        <f t="shared" si="11"/>
        <v>STS KirkwallUnion WDA</v>
      </c>
      <c r="D744" s="58" t="e">
        <v>#N/A</v>
      </c>
      <c r="E744" s="87">
        <v>37622.375</v>
      </c>
      <c r="F744" s="87">
        <v>37653.375</v>
      </c>
    </row>
    <row r="745" spans="1:6" ht="12.75">
      <c r="A745" s="1" t="s">
        <v>25</v>
      </c>
      <c r="B745" s="50" t="s">
        <v>36</v>
      </c>
      <c r="C745" s="57" t="str">
        <f t="shared" si="11"/>
        <v>STS KirkwallCentrat MDA</v>
      </c>
      <c r="D745" s="58" t="e">
        <v>#N/A</v>
      </c>
      <c r="E745" s="87">
        <v>37622.375</v>
      </c>
      <c r="F745" s="87">
        <v>37653.375</v>
      </c>
    </row>
    <row r="746" spans="1:6" ht="12.75">
      <c r="A746" s="1" t="s">
        <v>25</v>
      </c>
      <c r="B746" s="49" t="s">
        <v>5</v>
      </c>
      <c r="C746" s="57" t="str">
        <f t="shared" si="11"/>
        <v>STS KirkwallChippawa</v>
      </c>
      <c r="D746" s="58" t="e">
        <v>#N/A</v>
      </c>
      <c r="E746" s="87">
        <v>37622.375</v>
      </c>
      <c r="F746" s="87">
        <v>37653.375</v>
      </c>
    </row>
    <row r="747" spans="1:6" ht="12.75">
      <c r="A747" s="1" t="s">
        <v>25</v>
      </c>
      <c r="B747" s="50" t="s">
        <v>37</v>
      </c>
      <c r="C747" s="57" t="str">
        <f t="shared" si="11"/>
        <v>STS KirkwallConsumers CDA</v>
      </c>
      <c r="D747" s="58">
        <v>0</v>
      </c>
      <c r="E747" s="87">
        <v>37622.375</v>
      </c>
      <c r="F747" s="87">
        <v>37653.375</v>
      </c>
    </row>
    <row r="748" spans="1:6" ht="12.75">
      <c r="A748" s="1" t="s">
        <v>25</v>
      </c>
      <c r="B748" s="49" t="s">
        <v>38</v>
      </c>
      <c r="C748" s="57" t="str">
        <f t="shared" si="11"/>
        <v>STS KirkwallConsumers EDA</v>
      </c>
      <c r="D748" s="58">
        <v>0.32</v>
      </c>
      <c r="E748" s="87">
        <v>37622.375</v>
      </c>
      <c r="F748" s="87">
        <v>37653.375</v>
      </c>
    </row>
    <row r="749" spans="1:6" ht="12.75">
      <c r="A749" s="1" t="s">
        <v>25</v>
      </c>
      <c r="B749" s="50" t="s">
        <v>39</v>
      </c>
      <c r="C749" s="57" t="str">
        <f t="shared" si="11"/>
        <v>STS KirkwallConsumers SWDA</v>
      </c>
      <c r="D749" s="58" t="e">
        <v>#N/A</v>
      </c>
      <c r="E749" s="87">
        <v>37622.375</v>
      </c>
      <c r="F749" s="87">
        <v>37653.375</v>
      </c>
    </row>
    <row r="750" spans="1:6" ht="12.75">
      <c r="A750" s="1" t="s">
        <v>25</v>
      </c>
      <c r="B750" s="49" t="s">
        <v>6</v>
      </c>
      <c r="C750" s="57" t="str">
        <f t="shared" si="11"/>
        <v>STS KirkwallCornwall</v>
      </c>
      <c r="D750" s="58" t="e">
        <v>#N/A</v>
      </c>
      <c r="E750" s="87">
        <v>37622.375</v>
      </c>
      <c r="F750" s="87">
        <v>37653.375</v>
      </c>
    </row>
    <row r="751" spans="1:6" ht="12.75">
      <c r="A751" s="1" t="s">
        <v>25</v>
      </c>
      <c r="B751" s="50" t="s">
        <v>7</v>
      </c>
      <c r="C751" s="57" t="str">
        <f t="shared" si="11"/>
        <v>STS KirkwallEast Hereford</v>
      </c>
      <c r="D751" s="58" t="e">
        <v>#N/A</v>
      </c>
      <c r="E751" s="87">
        <v>37622.375</v>
      </c>
      <c r="F751" s="87">
        <v>37653.375</v>
      </c>
    </row>
    <row r="752" spans="1:6" ht="12.75">
      <c r="A752" s="1" t="s">
        <v>25</v>
      </c>
      <c r="B752" s="49" t="s">
        <v>8</v>
      </c>
      <c r="C752" s="57" t="str">
        <f t="shared" si="11"/>
        <v>STS KirkwallEmerson 1</v>
      </c>
      <c r="D752" s="58" t="e">
        <v>#N/A</v>
      </c>
      <c r="E752" s="87">
        <v>37622.375</v>
      </c>
      <c r="F752" s="87">
        <v>37653.375</v>
      </c>
    </row>
    <row r="753" spans="1:6" ht="12.75">
      <c r="A753" s="1" t="s">
        <v>25</v>
      </c>
      <c r="B753" s="50" t="s">
        <v>9</v>
      </c>
      <c r="C753" s="57" t="str">
        <f t="shared" si="11"/>
        <v>STS KirkwallEmerson 2</v>
      </c>
      <c r="D753" s="58" t="e">
        <v>#N/A</v>
      </c>
      <c r="E753" s="87">
        <v>37622.375</v>
      </c>
      <c r="F753" s="87">
        <v>37653.375</v>
      </c>
    </row>
    <row r="754" spans="1:6" ht="12.75">
      <c r="A754" s="1" t="s">
        <v>25</v>
      </c>
      <c r="B754" s="49" t="s">
        <v>40</v>
      </c>
      <c r="C754" s="57" t="str">
        <f t="shared" si="11"/>
        <v>STS KirkwallGladstone MDA</v>
      </c>
      <c r="D754" s="58" t="e">
        <v>#N/A</v>
      </c>
      <c r="E754" s="87">
        <v>37622.375</v>
      </c>
      <c r="F754" s="87">
        <v>37653.375</v>
      </c>
    </row>
    <row r="755" spans="1:6" ht="12.75">
      <c r="A755" s="1" t="s">
        <v>25</v>
      </c>
      <c r="B755" s="50" t="s">
        <v>41</v>
      </c>
      <c r="C755" s="57" t="str">
        <f t="shared" si="11"/>
        <v>STS KirkwallGMIT EDA</v>
      </c>
      <c r="D755" s="58" t="e">
        <v>#N/A</v>
      </c>
      <c r="E755" s="87">
        <v>37622.375</v>
      </c>
      <c r="F755" s="87">
        <v>37653.375</v>
      </c>
    </row>
    <row r="756" spans="1:6" ht="12.75">
      <c r="A756" s="1" t="s">
        <v>25</v>
      </c>
      <c r="B756" s="49" t="s">
        <v>42</v>
      </c>
      <c r="C756" s="57" t="str">
        <f t="shared" si="11"/>
        <v>STS KirkwallGMIT NDA</v>
      </c>
      <c r="D756" s="58" t="e">
        <v>#N/A</v>
      </c>
      <c r="E756" s="87">
        <v>37622.375</v>
      </c>
      <c r="F756" s="87">
        <v>37653.375</v>
      </c>
    </row>
    <row r="757" spans="1:6" ht="12.75">
      <c r="A757" s="1" t="s">
        <v>25</v>
      </c>
      <c r="B757" s="49" t="s">
        <v>11</v>
      </c>
      <c r="C757" s="57" t="str">
        <f t="shared" si="11"/>
        <v>STS KirkwallHerbert</v>
      </c>
      <c r="D757" s="58" t="e">
        <v>#N/A</v>
      </c>
      <c r="E757" s="87">
        <v>37622.375</v>
      </c>
      <c r="F757" s="87">
        <v>37653.375</v>
      </c>
    </row>
    <row r="758" spans="1:6" ht="12.75">
      <c r="A758" s="1" t="s">
        <v>25</v>
      </c>
      <c r="B758" s="50" t="s">
        <v>12</v>
      </c>
      <c r="C758" s="57" t="str">
        <f t="shared" si="11"/>
        <v>STS KirkwallIroquois</v>
      </c>
      <c r="D758" s="58" t="e">
        <v>#N/A</v>
      </c>
      <c r="E758" s="87">
        <v>37622.375</v>
      </c>
      <c r="F758" s="87">
        <v>37653.375</v>
      </c>
    </row>
    <row r="759" spans="1:6" ht="12.75">
      <c r="A759" s="1" t="s">
        <v>25</v>
      </c>
      <c r="B759" s="49" t="s">
        <v>43</v>
      </c>
      <c r="C759" s="57" t="str">
        <f t="shared" si="11"/>
        <v>STS KirkwallKPUC EDA</v>
      </c>
      <c r="D759" s="58" t="e">
        <v>#N/A</v>
      </c>
      <c r="E759" s="87">
        <v>37622.375</v>
      </c>
      <c r="F759" s="87">
        <v>37653.375</v>
      </c>
    </row>
    <row r="760" spans="1:6" ht="12.75">
      <c r="A760" s="1" t="s">
        <v>25</v>
      </c>
      <c r="B760" s="50" t="s">
        <v>15</v>
      </c>
      <c r="C760" s="57" t="str">
        <f t="shared" si="11"/>
        <v>STS KirkwallNapierville</v>
      </c>
      <c r="D760" s="58" t="e">
        <v>#N/A</v>
      </c>
      <c r="E760" s="87">
        <v>37622.375</v>
      </c>
      <c r="F760" s="87">
        <v>37653.375</v>
      </c>
    </row>
    <row r="761" spans="1:6" ht="12.75">
      <c r="A761" s="1" t="s">
        <v>25</v>
      </c>
      <c r="B761" s="49" t="s">
        <v>16</v>
      </c>
      <c r="C761" s="57" t="str">
        <f t="shared" si="11"/>
        <v>STS KirkwallNiagara Falls</v>
      </c>
      <c r="D761" s="58" t="e">
        <v>#N/A</v>
      </c>
      <c r="E761" s="87">
        <v>37622.375</v>
      </c>
      <c r="F761" s="87">
        <v>37653.375</v>
      </c>
    </row>
    <row r="762" spans="1:6" ht="12.75">
      <c r="A762" s="1" t="s">
        <v>25</v>
      </c>
      <c r="B762" s="50" t="s">
        <v>17</v>
      </c>
      <c r="C762" s="57" t="str">
        <f t="shared" si="11"/>
        <v>STS KirkwallPhilipsburg</v>
      </c>
      <c r="D762" s="58" t="e">
        <v>#N/A</v>
      </c>
      <c r="E762" s="87">
        <v>37622.375</v>
      </c>
      <c r="F762" s="87">
        <v>37653.375</v>
      </c>
    </row>
    <row r="763" spans="1:6" ht="12.75">
      <c r="A763" s="1" t="s">
        <v>25</v>
      </c>
      <c r="B763" s="50" t="s">
        <v>44</v>
      </c>
      <c r="C763" s="57" t="str">
        <f t="shared" si="11"/>
        <v>STS KirkwallSpruce</v>
      </c>
      <c r="D763" s="58" t="e">
        <v>#N/A</v>
      </c>
      <c r="E763" s="87">
        <v>37622.375</v>
      </c>
      <c r="F763" s="87">
        <v>37653.375</v>
      </c>
    </row>
    <row r="764" spans="1:6" ht="12.75">
      <c r="A764" s="1" t="s">
        <v>25</v>
      </c>
      <c r="B764" s="49" t="s">
        <v>21</v>
      </c>
      <c r="C764" s="57" t="str">
        <f t="shared" si="11"/>
        <v>STS KirkwallSt. Clair</v>
      </c>
      <c r="D764" s="58" t="e">
        <v>#N/A</v>
      </c>
      <c r="E764" s="87">
        <v>37622.375</v>
      </c>
      <c r="F764" s="87">
        <v>37653.375</v>
      </c>
    </row>
    <row r="765" spans="1:6" ht="12.75">
      <c r="A765" s="1" t="s">
        <v>25</v>
      </c>
      <c r="B765" s="50" t="s">
        <v>45</v>
      </c>
      <c r="C765" s="57" t="str">
        <f t="shared" si="11"/>
        <v>STS KirkwallTCPL NDA</v>
      </c>
      <c r="D765" s="58" t="e">
        <v>#N/A</v>
      </c>
      <c r="E765" s="87">
        <v>37622.375</v>
      </c>
      <c r="F765" s="87">
        <v>37653.375</v>
      </c>
    </row>
    <row r="766" spans="1:6" ht="12.75">
      <c r="A766" s="1" t="s">
        <v>25</v>
      </c>
      <c r="B766" s="49" t="s">
        <v>46</v>
      </c>
      <c r="C766" s="57" t="str">
        <f t="shared" si="11"/>
        <v>STS KirkwallTCPL WDA</v>
      </c>
      <c r="D766" s="58" t="e">
        <v>#N/A</v>
      </c>
      <c r="E766" s="87">
        <v>37622.375</v>
      </c>
      <c r="F766" s="87">
        <v>37653.375</v>
      </c>
    </row>
    <row r="767" spans="1:6" ht="12.75">
      <c r="A767" s="1" t="s">
        <v>25</v>
      </c>
      <c r="B767" s="49" t="s">
        <v>47</v>
      </c>
      <c r="C767" s="57" t="str">
        <f t="shared" si="11"/>
        <v>STS KirkwallTPLP NDA</v>
      </c>
      <c r="D767" s="58" t="e">
        <v>#N/A</v>
      </c>
      <c r="E767" s="87">
        <v>37622.375</v>
      </c>
      <c r="F767" s="87">
        <v>37653.375</v>
      </c>
    </row>
    <row r="768" spans="1:6" ht="12.75">
      <c r="A768" s="1" t="s">
        <v>25</v>
      </c>
      <c r="B768" s="50" t="s">
        <v>48</v>
      </c>
      <c r="C768" s="57" t="str">
        <f t="shared" si="11"/>
        <v>STS KirkwallTransgas SSDA</v>
      </c>
      <c r="D768" s="58" t="e">
        <v>#N/A</v>
      </c>
      <c r="E768" s="87">
        <v>37622.375</v>
      </c>
      <c r="F768" s="87">
        <v>37653.375</v>
      </c>
    </row>
    <row r="769" spans="1:6" ht="12.75">
      <c r="A769" s="1" t="s">
        <v>25</v>
      </c>
      <c r="B769" s="49" t="s">
        <v>49</v>
      </c>
      <c r="C769" s="57" t="str">
        <f t="shared" si="11"/>
        <v>STS KirkwallUnion CDA</v>
      </c>
      <c r="D769" s="58" t="e">
        <v>#N/A</v>
      </c>
      <c r="E769" s="87">
        <v>37622.375</v>
      </c>
      <c r="F769" s="87">
        <v>37653.375</v>
      </c>
    </row>
    <row r="770" spans="1:6" ht="12.75">
      <c r="A770" s="1" t="s">
        <v>25</v>
      </c>
      <c r="B770" s="49" t="s">
        <v>31</v>
      </c>
      <c r="C770" s="57" t="str">
        <f t="shared" si="11"/>
        <v>STS KirkwallWelwyn</v>
      </c>
      <c r="D770" s="58" t="e">
        <v>#N/A</v>
      </c>
      <c r="E770" s="87">
        <v>37622.375</v>
      </c>
      <c r="F770" s="87">
        <v>37653.375</v>
      </c>
    </row>
    <row r="771" spans="1:6" ht="12.75">
      <c r="A771" s="1" t="s">
        <v>25</v>
      </c>
      <c r="B771" s="50" t="s">
        <v>50</v>
      </c>
      <c r="C771" s="57" t="str">
        <f>CONCATENATE(A771,B771)</f>
        <v>STS KirkwallUnion SWDA</v>
      </c>
      <c r="D771" s="58" t="e">
        <v>#N/A</v>
      </c>
      <c r="E771" s="87">
        <v>37622.375</v>
      </c>
      <c r="F771" s="87">
        <v>37653.375</v>
      </c>
    </row>
    <row r="772" ht="12.75">
      <c r="C772" s="57">
        <f aca="true" t="shared" si="12" ref="C772:C834">A772&amp;B772</f>
      </c>
    </row>
    <row r="773" ht="12.75">
      <c r="C773" s="57">
        <f t="shared" si="12"/>
      </c>
    </row>
    <row r="774" ht="12.75">
      <c r="C774" s="57">
        <f t="shared" si="12"/>
      </c>
    </row>
    <row r="775" ht="12.75">
      <c r="C775" s="57">
        <f t="shared" si="12"/>
      </c>
    </row>
    <row r="776" ht="12.75">
      <c r="C776" s="57">
        <f t="shared" si="12"/>
      </c>
    </row>
    <row r="777" ht="12.75">
      <c r="C777" s="57">
        <f t="shared" si="12"/>
      </c>
    </row>
    <row r="778" ht="12.75">
      <c r="C778" s="57">
        <f t="shared" si="12"/>
      </c>
    </row>
    <row r="779" ht="12.75">
      <c r="C779" s="57">
        <f t="shared" si="12"/>
      </c>
    </row>
    <row r="780" ht="12.75">
      <c r="C780" s="57">
        <f t="shared" si="12"/>
      </c>
    </row>
    <row r="781" ht="12.75">
      <c r="C781" s="57">
        <f t="shared" si="12"/>
      </c>
    </row>
    <row r="782" ht="12.75">
      <c r="C782" s="57">
        <f t="shared" si="12"/>
      </c>
    </row>
    <row r="783" ht="12.75">
      <c r="C783" s="57">
        <f t="shared" si="12"/>
      </c>
    </row>
    <row r="784" ht="12.75">
      <c r="C784" s="57">
        <f t="shared" si="12"/>
      </c>
    </row>
    <row r="785" ht="12.75">
      <c r="C785" s="57">
        <f t="shared" si="12"/>
      </c>
    </row>
    <row r="786" ht="12.75">
      <c r="C786" s="57">
        <f t="shared" si="12"/>
      </c>
    </row>
    <row r="787" ht="12.75">
      <c r="C787" s="57">
        <f t="shared" si="12"/>
      </c>
    </row>
    <row r="788" ht="12.75">
      <c r="C788" s="57">
        <f t="shared" si="12"/>
      </c>
    </row>
    <row r="789" ht="12.75">
      <c r="C789" s="57">
        <f t="shared" si="12"/>
      </c>
    </row>
    <row r="790" ht="12.75">
      <c r="C790" s="57">
        <f t="shared" si="12"/>
      </c>
    </row>
    <row r="791" ht="12.75">
      <c r="C791" s="57">
        <f t="shared" si="12"/>
      </c>
    </row>
    <row r="792" ht="12.75">
      <c r="C792" s="57">
        <f t="shared" si="12"/>
      </c>
    </row>
    <row r="793" ht="12.75">
      <c r="C793" s="57">
        <f t="shared" si="12"/>
      </c>
    </row>
    <row r="794" ht="12.75">
      <c r="C794" s="57">
        <f t="shared" si="12"/>
      </c>
    </row>
    <row r="795" ht="12.75">
      <c r="C795" s="57">
        <f t="shared" si="12"/>
      </c>
    </row>
    <row r="796" ht="12.75">
      <c r="C796" s="57">
        <f t="shared" si="12"/>
      </c>
    </row>
    <row r="797" ht="12.75">
      <c r="C797" s="57">
        <f t="shared" si="12"/>
      </c>
    </row>
    <row r="798" ht="12.75">
      <c r="C798" s="57">
        <f t="shared" si="12"/>
      </c>
    </row>
    <row r="799" ht="12.75">
      <c r="C799" s="57">
        <f t="shared" si="12"/>
      </c>
    </row>
    <row r="800" ht="12.75">
      <c r="C800" s="57">
        <f t="shared" si="12"/>
      </c>
    </row>
    <row r="801" ht="12.75">
      <c r="C801" s="57">
        <f t="shared" si="12"/>
      </c>
    </row>
    <row r="802" ht="12.75">
      <c r="C802" s="57">
        <f t="shared" si="12"/>
      </c>
    </row>
    <row r="803" ht="12.75">
      <c r="C803" s="57">
        <f t="shared" si="12"/>
      </c>
    </row>
    <row r="804" ht="12.75">
      <c r="C804" s="57">
        <f t="shared" si="12"/>
      </c>
    </row>
    <row r="805" ht="12.75">
      <c r="C805" s="57">
        <f t="shared" si="12"/>
      </c>
    </row>
    <row r="806" ht="12.75">
      <c r="C806" s="57">
        <f t="shared" si="12"/>
      </c>
    </row>
    <row r="807" ht="12.75">
      <c r="C807" s="57">
        <f t="shared" si="12"/>
      </c>
    </row>
    <row r="808" ht="12.75">
      <c r="C808" s="57">
        <f t="shared" si="12"/>
      </c>
    </row>
    <row r="809" ht="12.75">
      <c r="C809" s="57">
        <f t="shared" si="12"/>
      </c>
    </row>
    <row r="810" ht="12.75">
      <c r="C810" s="57">
        <f t="shared" si="12"/>
      </c>
    </row>
    <row r="811" ht="12.75">
      <c r="C811" s="57">
        <f t="shared" si="12"/>
      </c>
    </row>
    <row r="812" ht="12.75">
      <c r="C812" s="57">
        <f t="shared" si="12"/>
      </c>
    </row>
    <row r="813" ht="12.75">
      <c r="C813" s="57">
        <f t="shared" si="12"/>
      </c>
    </row>
    <row r="814" ht="12.75">
      <c r="C814" s="57">
        <f t="shared" si="12"/>
      </c>
    </row>
    <row r="815" ht="12.75">
      <c r="C815" s="57">
        <f t="shared" si="12"/>
      </c>
    </row>
    <row r="816" ht="12.75">
      <c r="C816" s="57">
        <f t="shared" si="12"/>
      </c>
    </row>
    <row r="817" ht="12.75">
      <c r="C817" s="57">
        <f t="shared" si="12"/>
      </c>
    </row>
    <row r="818" ht="12.75">
      <c r="C818" s="57">
        <f t="shared" si="12"/>
      </c>
    </row>
    <row r="819" ht="12.75">
      <c r="C819" s="57">
        <f t="shared" si="12"/>
      </c>
    </row>
    <row r="820" ht="12.75">
      <c r="C820" s="57">
        <f t="shared" si="12"/>
      </c>
    </row>
    <row r="821" ht="12.75">
      <c r="C821" s="57">
        <f t="shared" si="12"/>
      </c>
    </row>
    <row r="822" ht="12.75">
      <c r="C822" s="57">
        <f t="shared" si="12"/>
      </c>
    </row>
    <row r="823" ht="12.75">
      <c r="C823" s="57">
        <f t="shared" si="12"/>
      </c>
    </row>
    <row r="824" ht="12.75">
      <c r="C824" s="57">
        <f t="shared" si="12"/>
      </c>
    </row>
    <row r="825" ht="12.75">
      <c r="C825" s="57">
        <f t="shared" si="12"/>
      </c>
    </row>
    <row r="826" ht="12.75">
      <c r="C826" s="57">
        <f t="shared" si="12"/>
      </c>
    </row>
    <row r="827" ht="12.75">
      <c r="C827" s="57">
        <f t="shared" si="12"/>
      </c>
    </row>
    <row r="828" ht="12.75">
      <c r="C828" s="57">
        <f t="shared" si="12"/>
      </c>
    </row>
    <row r="829" ht="12.75">
      <c r="C829" s="57">
        <f t="shared" si="12"/>
      </c>
    </row>
    <row r="830" ht="12.75">
      <c r="C830" s="57">
        <f t="shared" si="12"/>
      </c>
    </row>
    <row r="831" ht="12.75">
      <c r="C831" s="57">
        <f t="shared" si="12"/>
      </c>
    </row>
    <row r="832" ht="12.75">
      <c r="C832" s="57">
        <f t="shared" si="12"/>
      </c>
    </row>
    <row r="833" ht="12.75">
      <c r="C833" s="57">
        <f t="shared" si="12"/>
      </c>
    </row>
    <row r="834" ht="12.75">
      <c r="C834" s="57">
        <f t="shared" si="12"/>
      </c>
    </row>
    <row r="835" ht="12.75">
      <c r="C835" s="57">
        <f aca="true" t="shared" si="13" ref="C835:C898">A835&amp;B835</f>
      </c>
    </row>
    <row r="836" ht="12.75">
      <c r="C836" s="57">
        <f t="shared" si="13"/>
      </c>
    </row>
    <row r="837" ht="12.75">
      <c r="C837" s="57">
        <f t="shared" si="13"/>
      </c>
    </row>
    <row r="838" ht="12.75">
      <c r="C838" s="57">
        <f t="shared" si="13"/>
      </c>
    </row>
    <row r="839" ht="12.75">
      <c r="C839" s="57">
        <f t="shared" si="13"/>
      </c>
    </row>
    <row r="840" ht="12.75">
      <c r="C840" s="57">
        <f t="shared" si="13"/>
      </c>
    </row>
    <row r="841" ht="12.75">
      <c r="C841" s="57">
        <f t="shared" si="13"/>
      </c>
    </row>
    <row r="842" ht="12.75">
      <c r="C842" s="57">
        <f t="shared" si="13"/>
      </c>
    </row>
    <row r="843" ht="12.75">
      <c r="C843" s="57">
        <f t="shared" si="13"/>
      </c>
    </row>
    <row r="844" ht="12.75">
      <c r="C844" s="57">
        <f t="shared" si="13"/>
      </c>
    </row>
    <row r="845" ht="12.75">
      <c r="C845" s="57">
        <f t="shared" si="13"/>
      </c>
    </row>
    <row r="846" ht="12.75">
      <c r="C846" s="57">
        <f t="shared" si="13"/>
      </c>
    </row>
    <row r="847" ht="12.75">
      <c r="C847" s="57">
        <f t="shared" si="13"/>
      </c>
    </row>
    <row r="848" ht="12.75">
      <c r="C848" s="57">
        <f t="shared" si="13"/>
      </c>
    </row>
    <row r="849" ht="12.75">
      <c r="C849" s="57">
        <f t="shared" si="13"/>
      </c>
    </row>
    <row r="850" ht="12.75">
      <c r="C850" s="57">
        <f t="shared" si="13"/>
      </c>
    </row>
    <row r="851" ht="12.75">
      <c r="C851" s="57">
        <f t="shared" si="13"/>
      </c>
    </row>
    <row r="852" ht="12.75">
      <c r="C852" s="57">
        <f t="shared" si="13"/>
      </c>
    </row>
    <row r="853" ht="12.75">
      <c r="C853" s="57">
        <f t="shared" si="13"/>
      </c>
    </row>
    <row r="854" ht="12.75">
      <c r="C854" s="57">
        <f t="shared" si="13"/>
      </c>
    </row>
    <row r="855" ht="12.75">
      <c r="C855" s="57">
        <f t="shared" si="13"/>
      </c>
    </row>
    <row r="856" ht="12.75">
      <c r="C856" s="57">
        <f t="shared" si="13"/>
      </c>
    </row>
    <row r="857" ht="12.75">
      <c r="C857" s="57">
        <f t="shared" si="13"/>
      </c>
    </row>
    <row r="858" ht="12.75">
      <c r="C858" s="57">
        <f t="shared" si="13"/>
      </c>
    </row>
    <row r="859" ht="12.75">
      <c r="C859" s="57">
        <f t="shared" si="13"/>
      </c>
    </row>
    <row r="860" ht="12.75">
      <c r="C860" s="57">
        <f t="shared" si="13"/>
      </c>
    </row>
    <row r="861" ht="12.75">
      <c r="C861" s="57">
        <f t="shared" si="13"/>
      </c>
    </row>
    <row r="862" ht="12.75">
      <c r="C862" s="57">
        <f t="shared" si="13"/>
      </c>
    </row>
    <row r="863" ht="12.75">
      <c r="C863" s="57">
        <f t="shared" si="13"/>
      </c>
    </row>
    <row r="864" ht="12.75">
      <c r="C864" s="57">
        <f t="shared" si="13"/>
      </c>
    </row>
    <row r="865" ht="12.75">
      <c r="C865" s="57">
        <f t="shared" si="13"/>
      </c>
    </row>
    <row r="866" ht="12.75">
      <c r="C866" s="57">
        <f t="shared" si="13"/>
      </c>
    </row>
    <row r="867" ht="12.75">
      <c r="C867" s="57">
        <f t="shared" si="13"/>
      </c>
    </row>
    <row r="868" ht="12.75">
      <c r="C868" s="57">
        <f t="shared" si="13"/>
      </c>
    </row>
    <row r="869" ht="12.75">
      <c r="C869" s="57">
        <f t="shared" si="13"/>
      </c>
    </row>
    <row r="870" ht="12.75">
      <c r="C870" s="57">
        <f t="shared" si="13"/>
      </c>
    </row>
    <row r="871" ht="12.75">
      <c r="C871" s="57">
        <f t="shared" si="13"/>
      </c>
    </row>
    <row r="872" ht="12.75">
      <c r="C872" s="57">
        <f t="shared" si="13"/>
      </c>
    </row>
    <row r="873" ht="12.75">
      <c r="C873" s="57">
        <f t="shared" si="13"/>
      </c>
    </row>
    <row r="874" ht="12.75">
      <c r="C874" s="57">
        <f t="shared" si="13"/>
      </c>
    </row>
    <row r="875" ht="12.75">
      <c r="C875" s="57">
        <f t="shared" si="13"/>
      </c>
    </row>
    <row r="876" ht="12.75">
      <c r="C876" s="57">
        <f t="shared" si="13"/>
      </c>
    </row>
    <row r="877" ht="12.75">
      <c r="C877" s="57">
        <f t="shared" si="13"/>
      </c>
    </row>
    <row r="878" ht="12.75">
      <c r="C878" s="57">
        <f t="shared" si="13"/>
      </c>
    </row>
    <row r="879" ht="12.75">
      <c r="C879" s="57">
        <f t="shared" si="13"/>
      </c>
    </row>
    <row r="880" ht="12.75">
      <c r="C880" s="57">
        <f t="shared" si="13"/>
      </c>
    </row>
    <row r="881" ht="12.75">
      <c r="C881" s="57">
        <f t="shared" si="13"/>
      </c>
    </row>
    <row r="882" ht="12.75">
      <c r="C882" s="57">
        <f t="shared" si="13"/>
      </c>
    </row>
    <row r="883" ht="12.75">
      <c r="C883" s="57">
        <f t="shared" si="13"/>
      </c>
    </row>
    <row r="884" ht="12.75">
      <c r="C884" s="57">
        <f t="shared" si="13"/>
      </c>
    </row>
    <row r="885" ht="12.75">
      <c r="C885" s="57">
        <f t="shared" si="13"/>
      </c>
    </row>
    <row r="886" ht="12.75">
      <c r="C886" s="57">
        <f t="shared" si="13"/>
      </c>
    </row>
    <row r="887" ht="12.75">
      <c r="C887" s="57">
        <f t="shared" si="13"/>
      </c>
    </row>
    <row r="888" ht="12.75">
      <c r="C888" s="57">
        <f t="shared" si="13"/>
      </c>
    </row>
    <row r="889" ht="12.75">
      <c r="C889" s="57">
        <f t="shared" si="13"/>
      </c>
    </row>
    <row r="890" ht="12.75">
      <c r="C890" s="57">
        <f t="shared" si="13"/>
      </c>
    </row>
    <row r="891" ht="12.75">
      <c r="C891" s="57">
        <f t="shared" si="13"/>
      </c>
    </row>
    <row r="892" ht="12.75">
      <c r="C892" s="57">
        <f t="shared" si="13"/>
      </c>
    </row>
    <row r="893" ht="12.75">
      <c r="C893" s="57">
        <f t="shared" si="13"/>
      </c>
    </row>
    <row r="894" ht="12.75">
      <c r="C894" s="57">
        <f t="shared" si="13"/>
      </c>
    </row>
    <row r="895" ht="12.75">
      <c r="C895" s="57">
        <f t="shared" si="13"/>
      </c>
    </row>
    <row r="896" ht="12.75">
      <c r="C896" s="57">
        <f t="shared" si="13"/>
      </c>
    </row>
    <row r="897" ht="12.75">
      <c r="C897" s="57">
        <f t="shared" si="13"/>
      </c>
    </row>
    <row r="898" ht="12.75">
      <c r="C898" s="57">
        <f t="shared" si="13"/>
      </c>
    </row>
    <row r="899" ht="12.75">
      <c r="C899" s="57">
        <f aca="true" t="shared" si="14" ref="C899:C962">A899&amp;B899</f>
      </c>
    </row>
    <row r="900" ht="12.75">
      <c r="C900" s="57">
        <f t="shared" si="14"/>
      </c>
    </row>
    <row r="901" ht="12.75">
      <c r="C901" s="57">
        <f t="shared" si="14"/>
      </c>
    </row>
    <row r="902" ht="12.75">
      <c r="C902" s="57">
        <f t="shared" si="14"/>
      </c>
    </row>
    <row r="903" ht="12.75">
      <c r="C903" s="57">
        <f t="shared" si="14"/>
      </c>
    </row>
    <row r="904" ht="12.75">
      <c r="C904" s="57">
        <f t="shared" si="14"/>
      </c>
    </row>
    <row r="905" ht="12.75">
      <c r="C905" s="57">
        <f t="shared" si="14"/>
      </c>
    </row>
    <row r="906" ht="12.75">
      <c r="C906" s="57">
        <f t="shared" si="14"/>
      </c>
    </row>
    <row r="907" ht="12.75">
      <c r="C907" s="57">
        <f t="shared" si="14"/>
      </c>
    </row>
    <row r="908" ht="12.75">
      <c r="C908" s="57">
        <f t="shared" si="14"/>
      </c>
    </row>
    <row r="909" ht="12.75">
      <c r="C909" s="57">
        <f t="shared" si="14"/>
      </c>
    </row>
    <row r="910" ht="12.75">
      <c r="C910" s="57">
        <f t="shared" si="14"/>
      </c>
    </row>
    <row r="911" ht="12.75">
      <c r="C911" s="57">
        <f t="shared" si="14"/>
      </c>
    </row>
    <row r="912" ht="12.75">
      <c r="C912" s="57">
        <f t="shared" si="14"/>
      </c>
    </row>
    <row r="913" ht="12.75">
      <c r="C913" s="57">
        <f t="shared" si="14"/>
      </c>
    </row>
    <row r="914" ht="12.75">
      <c r="C914" s="57">
        <f t="shared" si="14"/>
      </c>
    </row>
    <row r="915" ht="12.75">
      <c r="C915" s="57">
        <f t="shared" si="14"/>
      </c>
    </row>
    <row r="916" ht="12.75">
      <c r="C916" s="57">
        <f t="shared" si="14"/>
      </c>
    </row>
    <row r="917" ht="12.75">
      <c r="C917" s="57">
        <f t="shared" si="14"/>
      </c>
    </row>
    <row r="918" ht="12.75">
      <c r="C918" s="57">
        <f t="shared" si="14"/>
      </c>
    </row>
    <row r="919" ht="12.75">
      <c r="C919" s="57">
        <f t="shared" si="14"/>
      </c>
    </row>
    <row r="920" ht="12.75">
      <c r="C920" s="57">
        <f t="shared" si="14"/>
      </c>
    </row>
    <row r="921" ht="12.75">
      <c r="C921" s="57">
        <f t="shared" si="14"/>
      </c>
    </row>
    <row r="922" ht="12.75">
      <c r="C922" s="57">
        <f t="shared" si="14"/>
      </c>
    </row>
    <row r="923" ht="12.75">
      <c r="C923" s="57">
        <f t="shared" si="14"/>
      </c>
    </row>
    <row r="924" ht="12.75">
      <c r="C924" s="57">
        <f t="shared" si="14"/>
      </c>
    </row>
    <row r="925" ht="12.75">
      <c r="C925" s="57">
        <f t="shared" si="14"/>
      </c>
    </row>
    <row r="926" ht="12.75">
      <c r="C926" s="57">
        <f t="shared" si="14"/>
      </c>
    </row>
    <row r="927" ht="12.75">
      <c r="C927" s="57">
        <f t="shared" si="14"/>
      </c>
    </row>
    <row r="928" ht="12.75">
      <c r="C928" s="57">
        <f t="shared" si="14"/>
      </c>
    </row>
    <row r="929" ht="12.75">
      <c r="C929" s="57">
        <f t="shared" si="14"/>
      </c>
    </row>
    <row r="930" ht="12.75">
      <c r="C930" s="57">
        <f t="shared" si="14"/>
      </c>
    </row>
    <row r="931" ht="12.75">
      <c r="C931" s="57">
        <f t="shared" si="14"/>
      </c>
    </row>
    <row r="932" ht="12.75">
      <c r="C932" s="57">
        <f t="shared" si="14"/>
      </c>
    </row>
    <row r="933" ht="12.75">
      <c r="C933" s="57">
        <f t="shared" si="14"/>
      </c>
    </row>
    <row r="934" ht="12.75">
      <c r="C934" s="57">
        <f t="shared" si="14"/>
      </c>
    </row>
    <row r="935" ht="12.75">
      <c r="C935" s="57">
        <f t="shared" si="14"/>
      </c>
    </row>
    <row r="936" ht="12.75">
      <c r="C936" s="57">
        <f t="shared" si="14"/>
      </c>
    </row>
    <row r="937" ht="12.75">
      <c r="C937" s="57">
        <f t="shared" si="14"/>
      </c>
    </row>
    <row r="938" ht="12.75">
      <c r="C938" s="57">
        <f t="shared" si="14"/>
      </c>
    </row>
    <row r="939" ht="12.75">
      <c r="C939" s="57">
        <f t="shared" si="14"/>
      </c>
    </row>
    <row r="940" ht="12.75">
      <c r="C940" s="57">
        <f t="shared" si="14"/>
      </c>
    </row>
    <row r="941" ht="12.75">
      <c r="C941" s="57">
        <f t="shared" si="14"/>
      </c>
    </row>
    <row r="942" ht="12.75">
      <c r="C942" s="57">
        <f t="shared" si="14"/>
      </c>
    </row>
    <row r="943" ht="12.75">
      <c r="C943" s="57">
        <f t="shared" si="14"/>
      </c>
    </row>
    <row r="944" ht="12.75">
      <c r="C944" s="57">
        <f t="shared" si="14"/>
      </c>
    </row>
    <row r="945" ht="12.75">
      <c r="C945" s="57">
        <f t="shared" si="14"/>
      </c>
    </row>
    <row r="946" ht="12.75">
      <c r="C946" s="57">
        <f t="shared" si="14"/>
      </c>
    </row>
    <row r="947" ht="12.75">
      <c r="C947" s="57">
        <f t="shared" si="14"/>
      </c>
    </row>
    <row r="948" ht="12.75">
      <c r="C948" s="57">
        <f t="shared" si="14"/>
      </c>
    </row>
    <row r="949" ht="12.75">
      <c r="C949" s="57">
        <f t="shared" si="14"/>
      </c>
    </row>
    <row r="950" ht="12.75">
      <c r="C950" s="57">
        <f t="shared" si="14"/>
      </c>
    </row>
    <row r="951" ht="12.75">
      <c r="C951" s="57">
        <f t="shared" si="14"/>
      </c>
    </row>
    <row r="952" ht="12.75">
      <c r="C952" s="57">
        <f t="shared" si="14"/>
      </c>
    </row>
    <row r="953" ht="12.75">
      <c r="C953" s="57">
        <f t="shared" si="14"/>
      </c>
    </row>
    <row r="954" ht="12.75">
      <c r="C954" s="57">
        <f t="shared" si="14"/>
      </c>
    </row>
    <row r="955" ht="12.75">
      <c r="C955" s="57">
        <f t="shared" si="14"/>
      </c>
    </row>
    <row r="956" ht="12.75">
      <c r="C956" s="57">
        <f t="shared" si="14"/>
      </c>
    </row>
    <row r="957" ht="12.75">
      <c r="C957" s="57">
        <f t="shared" si="14"/>
      </c>
    </row>
    <row r="958" ht="12.75">
      <c r="C958" s="57">
        <f t="shared" si="14"/>
      </c>
    </row>
    <row r="959" ht="12.75">
      <c r="C959" s="57">
        <f t="shared" si="14"/>
      </c>
    </row>
    <row r="960" ht="12.75">
      <c r="C960" s="57">
        <f t="shared" si="14"/>
      </c>
    </row>
    <row r="961" ht="12.75">
      <c r="C961" s="57">
        <f t="shared" si="14"/>
      </c>
    </row>
    <row r="962" ht="12.75">
      <c r="C962" s="57">
        <f t="shared" si="14"/>
      </c>
    </row>
    <row r="963" ht="12.75">
      <c r="C963" s="57">
        <f aca="true" t="shared" si="15" ref="C963:C1026">A963&amp;B963</f>
      </c>
    </row>
    <row r="964" ht="12.75">
      <c r="C964" s="57">
        <f t="shared" si="15"/>
      </c>
    </row>
    <row r="965" ht="12.75">
      <c r="C965" s="57">
        <f t="shared" si="15"/>
      </c>
    </row>
    <row r="966" ht="12.75">
      <c r="C966" s="57">
        <f t="shared" si="15"/>
      </c>
    </row>
    <row r="967" ht="12.75">
      <c r="C967" s="57">
        <f t="shared" si="15"/>
      </c>
    </row>
    <row r="968" ht="12.75">
      <c r="C968" s="57">
        <f t="shared" si="15"/>
      </c>
    </row>
    <row r="969" ht="12.75">
      <c r="C969" s="57">
        <f t="shared" si="15"/>
      </c>
    </row>
    <row r="970" ht="12.75">
      <c r="C970" s="57">
        <f t="shared" si="15"/>
      </c>
    </row>
    <row r="971" ht="12.75">
      <c r="C971" s="57">
        <f t="shared" si="15"/>
      </c>
    </row>
    <row r="972" ht="12.75">
      <c r="C972" s="57">
        <f t="shared" si="15"/>
      </c>
    </row>
    <row r="973" ht="12.75">
      <c r="C973" s="57">
        <f t="shared" si="15"/>
      </c>
    </row>
    <row r="974" ht="12.75">
      <c r="C974" s="57">
        <f t="shared" si="15"/>
      </c>
    </row>
    <row r="975" ht="12.75">
      <c r="C975" s="57">
        <f t="shared" si="15"/>
      </c>
    </row>
    <row r="976" ht="12.75">
      <c r="C976" s="57">
        <f t="shared" si="15"/>
      </c>
    </row>
    <row r="977" ht="12.75">
      <c r="C977" s="57">
        <f t="shared" si="15"/>
      </c>
    </row>
    <row r="978" ht="12.75">
      <c r="C978" s="57">
        <f t="shared" si="15"/>
      </c>
    </row>
    <row r="979" ht="12.75">
      <c r="C979" s="57">
        <f t="shared" si="15"/>
      </c>
    </row>
    <row r="980" ht="12.75">
      <c r="C980" s="57">
        <f t="shared" si="15"/>
      </c>
    </row>
    <row r="981" ht="12.75">
      <c r="C981" s="57">
        <f t="shared" si="15"/>
      </c>
    </row>
    <row r="982" ht="12.75">
      <c r="C982" s="57">
        <f t="shared" si="15"/>
      </c>
    </row>
    <row r="983" ht="12.75">
      <c r="C983" s="57">
        <f t="shared" si="15"/>
      </c>
    </row>
    <row r="984" ht="12.75">
      <c r="C984" s="57">
        <f t="shared" si="15"/>
      </c>
    </row>
    <row r="985" ht="12.75">
      <c r="C985" s="57">
        <f t="shared" si="15"/>
      </c>
    </row>
    <row r="986" ht="12.75">
      <c r="C986" s="57">
        <f t="shared" si="15"/>
      </c>
    </row>
    <row r="987" ht="12.75">
      <c r="C987" s="57">
        <f t="shared" si="15"/>
      </c>
    </row>
    <row r="988" ht="12.75">
      <c r="C988" s="57">
        <f t="shared" si="15"/>
      </c>
    </row>
    <row r="989" ht="12.75">
      <c r="C989" s="57">
        <f t="shared" si="15"/>
      </c>
    </row>
    <row r="990" ht="12.75">
      <c r="C990" s="57">
        <f t="shared" si="15"/>
      </c>
    </row>
    <row r="991" ht="12.75">
      <c r="C991" s="57">
        <f t="shared" si="15"/>
      </c>
    </row>
    <row r="992" ht="12.75">
      <c r="C992" s="57">
        <f t="shared" si="15"/>
      </c>
    </row>
    <row r="993" ht="12.75">
      <c r="C993" s="57">
        <f t="shared" si="15"/>
      </c>
    </row>
    <row r="994" ht="12.75">
      <c r="C994" s="57">
        <f t="shared" si="15"/>
      </c>
    </row>
    <row r="995" ht="12.75">
      <c r="C995" s="57">
        <f t="shared" si="15"/>
      </c>
    </row>
    <row r="996" ht="12.75">
      <c r="C996" s="57">
        <f t="shared" si="15"/>
      </c>
    </row>
    <row r="997" ht="12.75">
      <c r="C997" s="57">
        <f t="shared" si="15"/>
      </c>
    </row>
    <row r="998" ht="12.75">
      <c r="C998" s="57">
        <f t="shared" si="15"/>
      </c>
    </row>
    <row r="999" ht="12.75">
      <c r="C999" s="57">
        <f t="shared" si="15"/>
      </c>
    </row>
    <row r="1000" ht="12.75">
      <c r="C1000" s="57">
        <f t="shared" si="15"/>
      </c>
    </row>
    <row r="1001" ht="12.75">
      <c r="C1001" s="57">
        <f t="shared" si="15"/>
      </c>
    </row>
    <row r="1002" ht="12.75">
      <c r="C1002" s="57">
        <f t="shared" si="15"/>
      </c>
    </row>
    <row r="1003" ht="12.75">
      <c r="C1003" s="57">
        <f t="shared" si="15"/>
      </c>
    </row>
    <row r="1004" ht="12.75">
      <c r="C1004" s="57">
        <f t="shared" si="15"/>
      </c>
    </row>
    <row r="1005" ht="12.75">
      <c r="C1005" s="57">
        <f t="shared" si="15"/>
      </c>
    </row>
    <row r="1006" ht="12.75">
      <c r="C1006" s="57">
        <f t="shared" si="15"/>
      </c>
    </row>
    <row r="1007" ht="12.75">
      <c r="C1007" s="57">
        <f t="shared" si="15"/>
      </c>
    </row>
    <row r="1008" ht="12.75">
      <c r="C1008" s="57">
        <f t="shared" si="15"/>
      </c>
    </row>
    <row r="1009" ht="12.75">
      <c r="C1009" s="57">
        <f t="shared" si="15"/>
      </c>
    </row>
    <row r="1010" ht="12.75">
      <c r="C1010" s="57">
        <f t="shared" si="15"/>
      </c>
    </row>
    <row r="1011" ht="12.75">
      <c r="C1011" s="57">
        <f t="shared" si="15"/>
      </c>
    </row>
    <row r="1012" ht="12.75">
      <c r="C1012" s="57">
        <f t="shared" si="15"/>
      </c>
    </row>
    <row r="1013" ht="12.75">
      <c r="C1013" s="57">
        <f t="shared" si="15"/>
      </c>
    </row>
    <row r="1014" ht="12.75">
      <c r="C1014" s="57">
        <f t="shared" si="15"/>
      </c>
    </row>
    <row r="1015" ht="12.75">
      <c r="C1015" s="57">
        <f t="shared" si="15"/>
      </c>
    </row>
    <row r="1016" ht="12.75">
      <c r="C1016" s="57">
        <f t="shared" si="15"/>
      </c>
    </row>
    <row r="1017" ht="12.75">
      <c r="C1017" s="57">
        <f t="shared" si="15"/>
      </c>
    </row>
    <row r="1018" ht="12.75">
      <c r="C1018" s="57">
        <f t="shared" si="15"/>
      </c>
    </row>
    <row r="1019" ht="12.75">
      <c r="C1019" s="57">
        <f t="shared" si="15"/>
      </c>
    </row>
    <row r="1020" ht="12.75">
      <c r="C1020" s="57">
        <f t="shared" si="15"/>
      </c>
    </row>
    <row r="1021" ht="12.75">
      <c r="C1021" s="57">
        <f t="shared" si="15"/>
      </c>
    </row>
    <row r="1022" ht="12.75">
      <c r="C1022" s="57">
        <f t="shared" si="15"/>
      </c>
    </row>
    <row r="1023" ht="12.75">
      <c r="C1023" s="57">
        <f t="shared" si="15"/>
      </c>
    </row>
    <row r="1024" ht="12.75">
      <c r="C1024" s="57">
        <f t="shared" si="15"/>
      </c>
    </row>
    <row r="1025" ht="12.75">
      <c r="C1025" s="57">
        <f t="shared" si="15"/>
      </c>
    </row>
    <row r="1026" ht="12.75">
      <c r="C1026" s="57">
        <f t="shared" si="15"/>
      </c>
    </row>
    <row r="1027" ht="12.75">
      <c r="C1027" s="57">
        <f aca="true" t="shared" si="16" ref="C1027:C1090">A1027&amp;B1027</f>
      </c>
    </row>
    <row r="1028" ht="12.75">
      <c r="C1028" s="57">
        <f t="shared" si="16"/>
      </c>
    </row>
    <row r="1029" ht="12.75">
      <c r="C1029" s="57">
        <f t="shared" si="16"/>
      </c>
    </row>
    <row r="1030" ht="12.75">
      <c r="C1030" s="57">
        <f t="shared" si="16"/>
      </c>
    </row>
    <row r="1031" ht="12.75">
      <c r="C1031" s="57">
        <f t="shared" si="16"/>
      </c>
    </row>
    <row r="1032" ht="12.75">
      <c r="C1032" s="57">
        <f t="shared" si="16"/>
      </c>
    </row>
    <row r="1033" ht="12.75">
      <c r="C1033" s="57">
        <f t="shared" si="16"/>
      </c>
    </row>
    <row r="1034" ht="12.75">
      <c r="C1034" s="57">
        <f t="shared" si="16"/>
      </c>
    </row>
    <row r="1035" ht="12.75">
      <c r="C1035" s="57">
        <f t="shared" si="16"/>
      </c>
    </row>
    <row r="1036" ht="12.75">
      <c r="C1036" s="57">
        <f t="shared" si="16"/>
      </c>
    </row>
    <row r="1037" ht="12.75">
      <c r="C1037" s="57">
        <f t="shared" si="16"/>
      </c>
    </row>
    <row r="1038" ht="12.75">
      <c r="C1038" s="57">
        <f t="shared" si="16"/>
      </c>
    </row>
    <row r="1039" ht="12.75">
      <c r="C1039" s="57">
        <f t="shared" si="16"/>
      </c>
    </row>
    <row r="1040" ht="12.75">
      <c r="C1040" s="57">
        <f t="shared" si="16"/>
      </c>
    </row>
    <row r="1041" ht="12.75">
      <c r="C1041" s="57">
        <f t="shared" si="16"/>
      </c>
    </row>
    <row r="1042" ht="12.75">
      <c r="C1042" s="57">
        <f t="shared" si="16"/>
      </c>
    </row>
    <row r="1043" ht="12.75">
      <c r="C1043" s="57">
        <f t="shared" si="16"/>
      </c>
    </row>
    <row r="1044" ht="12.75">
      <c r="C1044" s="57">
        <f t="shared" si="16"/>
      </c>
    </row>
    <row r="1045" ht="12.75">
      <c r="C1045" s="57">
        <f t="shared" si="16"/>
      </c>
    </row>
    <row r="1046" ht="12.75">
      <c r="C1046" s="57">
        <f t="shared" si="16"/>
      </c>
    </row>
    <row r="1047" ht="12.75">
      <c r="C1047" s="57">
        <f t="shared" si="16"/>
      </c>
    </row>
    <row r="1048" ht="12.75">
      <c r="C1048" s="57">
        <f t="shared" si="16"/>
      </c>
    </row>
    <row r="1049" ht="12.75">
      <c r="C1049" s="57">
        <f t="shared" si="16"/>
      </c>
    </row>
    <row r="1050" ht="12.75">
      <c r="C1050" s="57">
        <f t="shared" si="16"/>
      </c>
    </row>
    <row r="1051" ht="12.75">
      <c r="C1051" s="57">
        <f t="shared" si="16"/>
      </c>
    </row>
    <row r="1052" ht="12.75">
      <c r="C1052" s="57">
        <f t="shared" si="16"/>
      </c>
    </row>
    <row r="1053" ht="12.75">
      <c r="C1053" s="57">
        <f t="shared" si="16"/>
      </c>
    </row>
    <row r="1054" ht="12.75">
      <c r="C1054" s="57">
        <f t="shared" si="16"/>
      </c>
    </row>
    <row r="1055" ht="12.75">
      <c r="C1055" s="57">
        <f t="shared" si="16"/>
      </c>
    </row>
    <row r="1056" ht="12.75">
      <c r="C1056" s="57">
        <f t="shared" si="16"/>
      </c>
    </row>
    <row r="1057" ht="12.75">
      <c r="C1057" s="57">
        <f t="shared" si="16"/>
      </c>
    </row>
    <row r="1058" ht="12.75">
      <c r="C1058" s="57">
        <f t="shared" si="16"/>
      </c>
    </row>
    <row r="1059" ht="12.75">
      <c r="C1059" s="57">
        <f t="shared" si="16"/>
      </c>
    </row>
    <row r="1060" ht="12.75">
      <c r="C1060" s="57">
        <f t="shared" si="16"/>
      </c>
    </row>
    <row r="1061" ht="12.75">
      <c r="C1061" s="57">
        <f t="shared" si="16"/>
      </c>
    </row>
    <row r="1062" ht="12.75">
      <c r="C1062" s="57">
        <f t="shared" si="16"/>
      </c>
    </row>
    <row r="1063" ht="12.75">
      <c r="C1063" s="57">
        <f t="shared" si="16"/>
      </c>
    </row>
    <row r="1064" ht="12.75">
      <c r="C1064" s="57">
        <f t="shared" si="16"/>
      </c>
    </row>
    <row r="1065" ht="12.75">
      <c r="C1065" s="57">
        <f t="shared" si="16"/>
      </c>
    </row>
    <row r="1066" ht="12.75">
      <c r="C1066" s="57">
        <f t="shared" si="16"/>
      </c>
    </row>
    <row r="1067" ht="12.75">
      <c r="C1067" s="57">
        <f t="shared" si="16"/>
      </c>
    </row>
    <row r="1068" ht="12.75">
      <c r="C1068" s="57">
        <f t="shared" si="16"/>
      </c>
    </row>
    <row r="1069" ht="12.75">
      <c r="C1069" s="57">
        <f t="shared" si="16"/>
      </c>
    </row>
    <row r="1070" ht="12.75">
      <c r="C1070" s="57">
        <f t="shared" si="16"/>
      </c>
    </row>
    <row r="1071" ht="12.75">
      <c r="C1071" s="57">
        <f t="shared" si="16"/>
      </c>
    </row>
    <row r="1072" ht="12.75">
      <c r="C1072" s="57">
        <f t="shared" si="16"/>
      </c>
    </row>
    <row r="1073" ht="12.75">
      <c r="C1073" s="57">
        <f t="shared" si="16"/>
      </c>
    </row>
    <row r="1074" ht="12.75">
      <c r="C1074" s="57">
        <f t="shared" si="16"/>
      </c>
    </row>
    <row r="1075" ht="12.75">
      <c r="C1075" s="57">
        <f t="shared" si="16"/>
      </c>
    </row>
    <row r="1076" ht="12.75">
      <c r="C1076" s="57">
        <f t="shared" si="16"/>
      </c>
    </row>
    <row r="1077" ht="12.75">
      <c r="C1077" s="57">
        <f t="shared" si="16"/>
      </c>
    </row>
    <row r="1078" ht="12.75">
      <c r="C1078" s="57">
        <f t="shared" si="16"/>
      </c>
    </row>
    <row r="1079" ht="12.75">
      <c r="C1079" s="57">
        <f t="shared" si="16"/>
      </c>
    </row>
    <row r="1080" ht="12.75">
      <c r="C1080" s="57">
        <f t="shared" si="16"/>
      </c>
    </row>
    <row r="1081" ht="12.75">
      <c r="C1081" s="57">
        <f t="shared" si="16"/>
      </c>
    </row>
    <row r="1082" ht="12.75">
      <c r="C1082" s="57">
        <f t="shared" si="16"/>
      </c>
    </row>
    <row r="1083" ht="12.75">
      <c r="C1083" s="57">
        <f t="shared" si="16"/>
      </c>
    </row>
    <row r="1084" ht="12.75">
      <c r="C1084" s="57">
        <f t="shared" si="16"/>
      </c>
    </row>
    <row r="1085" ht="12.75">
      <c r="C1085" s="57">
        <f t="shared" si="16"/>
      </c>
    </row>
    <row r="1086" ht="12.75">
      <c r="C1086" s="57">
        <f t="shared" si="16"/>
      </c>
    </row>
    <row r="1087" ht="12.75">
      <c r="C1087" s="57">
        <f t="shared" si="16"/>
      </c>
    </row>
    <row r="1088" ht="12.75">
      <c r="C1088" s="57">
        <f t="shared" si="16"/>
      </c>
    </row>
    <row r="1089" ht="12.75">
      <c r="C1089" s="57">
        <f t="shared" si="16"/>
      </c>
    </row>
    <row r="1090" ht="12.75">
      <c r="C1090" s="57">
        <f t="shared" si="16"/>
      </c>
    </row>
    <row r="1091" ht="12.75">
      <c r="C1091" s="57">
        <f aca="true" t="shared" si="17" ref="C1091:C1114">A1091&amp;B1091</f>
      </c>
    </row>
    <row r="1092" ht="12.75">
      <c r="C1092" s="57">
        <f t="shared" si="17"/>
      </c>
    </row>
    <row r="1093" ht="12.75">
      <c r="C1093" s="57">
        <f t="shared" si="17"/>
      </c>
    </row>
    <row r="1094" ht="12.75">
      <c r="C1094" s="57">
        <f t="shared" si="17"/>
      </c>
    </row>
    <row r="1095" ht="12.75">
      <c r="C1095" s="57">
        <f t="shared" si="17"/>
      </c>
    </row>
    <row r="1096" ht="12.75">
      <c r="C1096" s="57">
        <f t="shared" si="17"/>
      </c>
    </row>
    <row r="1097" ht="12.75">
      <c r="C1097" s="57">
        <f t="shared" si="17"/>
      </c>
    </row>
    <row r="1098" ht="12.75">
      <c r="C1098" s="57">
        <f t="shared" si="17"/>
      </c>
    </row>
    <row r="1099" ht="12.75">
      <c r="C1099" s="57">
        <f t="shared" si="17"/>
      </c>
    </row>
    <row r="1100" ht="12.75">
      <c r="C1100" s="57">
        <f t="shared" si="17"/>
      </c>
    </row>
    <row r="1101" ht="12.75">
      <c r="C1101" s="57">
        <f t="shared" si="17"/>
      </c>
    </row>
    <row r="1102" ht="12.75">
      <c r="C1102" s="57">
        <f t="shared" si="17"/>
      </c>
    </row>
    <row r="1103" ht="12.75">
      <c r="C1103" s="57">
        <f t="shared" si="17"/>
      </c>
    </row>
    <row r="1104" ht="12.75">
      <c r="C1104" s="57">
        <f t="shared" si="17"/>
      </c>
    </row>
    <row r="1105" ht="12.75">
      <c r="C1105" s="57">
        <f t="shared" si="17"/>
      </c>
    </row>
    <row r="1106" ht="12.75">
      <c r="C1106" s="57">
        <f t="shared" si="17"/>
      </c>
    </row>
    <row r="1107" ht="12.75">
      <c r="C1107" s="57">
        <f t="shared" si="17"/>
      </c>
    </row>
    <row r="1108" ht="12.75">
      <c r="C1108" s="57">
        <f t="shared" si="17"/>
      </c>
    </row>
    <row r="1109" ht="12.75">
      <c r="C1109" s="57">
        <f t="shared" si="17"/>
      </c>
    </row>
    <row r="1110" ht="12.75">
      <c r="C1110" s="57">
        <f t="shared" si="17"/>
      </c>
    </row>
    <row r="1111" ht="12.75">
      <c r="C1111" s="57">
        <f t="shared" si="17"/>
      </c>
    </row>
    <row r="1112" ht="12.75">
      <c r="C1112" s="57">
        <f t="shared" si="17"/>
      </c>
    </row>
    <row r="1113" ht="12.75">
      <c r="C1113" s="57">
        <f t="shared" si="17"/>
      </c>
    </row>
    <row r="1114" ht="12.75">
      <c r="C1114" s="57">
        <f t="shared" si="17"/>
      </c>
    </row>
    <row r="1115" ht="12.75">
      <c r="C1115" s="57"/>
    </row>
    <row r="1116" ht="12.75">
      <c r="C1116" s="57"/>
    </row>
    <row r="1117" ht="12.75">
      <c r="C1117" s="57"/>
    </row>
    <row r="1118" ht="12.75">
      <c r="C1118" s="57"/>
    </row>
    <row r="1119" ht="12.75">
      <c r="C1119" s="57"/>
    </row>
    <row r="1120" ht="12.75">
      <c r="C1120" s="57"/>
    </row>
    <row r="1121" ht="12.75">
      <c r="C1121" s="57"/>
    </row>
    <row r="1122" ht="12.75">
      <c r="C1122" s="57"/>
    </row>
    <row r="1123" ht="12.75">
      <c r="C1123" s="57"/>
    </row>
    <row r="1124" ht="12.75">
      <c r="C1124" s="57"/>
    </row>
    <row r="1125" ht="12.75">
      <c r="C1125" s="57"/>
    </row>
    <row r="1126" ht="12.75">
      <c r="C1126" s="57"/>
    </row>
    <row r="1127" ht="12.75">
      <c r="C1127" s="57"/>
    </row>
    <row r="1128" ht="12.75">
      <c r="C1128" s="57"/>
    </row>
    <row r="1129" ht="12.75">
      <c r="C1129" s="57"/>
    </row>
    <row r="1130" ht="12.75">
      <c r="C1130" s="57"/>
    </row>
    <row r="1131" ht="12.75">
      <c r="C1131" s="57"/>
    </row>
    <row r="1132" ht="12.75">
      <c r="C1132" s="57"/>
    </row>
    <row r="1133" ht="12.75">
      <c r="C1133" s="57"/>
    </row>
    <row r="1134" ht="12.75">
      <c r="C1134" s="57"/>
    </row>
    <row r="1135" ht="12.75">
      <c r="C1135" s="57"/>
    </row>
    <row r="1136" ht="12.75">
      <c r="C1136" s="57"/>
    </row>
    <row r="1137" ht="12.75">
      <c r="C1137" s="57"/>
    </row>
    <row r="1138" ht="12.75">
      <c r="C1138" s="57"/>
    </row>
    <row r="1139" ht="12.75">
      <c r="C1139" s="57"/>
    </row>
    <row r="1140" ht="12.75">
      <c r="C1140" s="57"/>
    </row>
    <row r="1141" ht="12.75">
      <c r="C1141" s="57"/>
    </row>
    <row r="1142" ht="12.75">
      <c r="C1142" s="57"/>
    </row>
    <row r="1143" ht="12.75">
      <c r="C1143" s="57"/>
    </row>
    <row r="1144" ht="12.75">
      <c r="C1144" s="57"/>
    </row>
    <row r="1145" ht="12.75">
      <c r="C1145" s="57"/>
    </row>
    <row r="1146" ht="12.75">
      <c r="C1146" s="57"/>
    </row>
    <row r="1147" ht="12.75">
      <c r="C1147" s="57"/>
    </row>
    <row r="1148" ht="12.75">
      <c r="C1148" s="57"/>
    </row>
    <row r="1149" ht="12.75">
      <c r="C1149" s="57"/>
    </row>
    <row r="1150" ht="12.75">
      <c r="C1150" s="57"/>
    </row>
    <row r="1151" ht="12.75">
      <c r="C1151" s="57"/>
    </row>
    <row r="1152" ht="12.75">
      <c r="C1152" s="57"/>
    </row>
    <row r="1153" ht="12.75">
      <c r="C1153" s="57"/>
    </row>
    <row r="1154" ht="12.75">
      <c r="C1154" s="57"/>
    </row>
    <row r="1155" ht="12.75">
      <c r="C1155" s="57"/>
    </row>
    <row r="1156" ht="12.75">
      <c r="C1156" s="57"/>
    </row>
    <row r="1157" ht="12.75">
      <c r="C1157" s="57"/>
    </row>
    <row r="1158" ht="12.75">
      <c r="C1158" s="57"/>
    </row>
    <row r="1159" ht="12.75">
      <c r="C1159" s="57"/>
    </row>
    <row r="1160" ht="12.75">
      <c r="C1160" s="57"/>
    </row>
    <row r="1161" ht="12.75">
      <c r="C1161" s="57"/>
    </row>
    <row r="1162" ht="12.75">
      <c r="C1162" s="57"/>
    </row>
    <row r="1163" ht="12.75">
      <c r="C1163" s="57"/>
    </row>
    <row r="1164" ht="12.75">
      <c r="C1164" s="57"/>
    </row>
    <row r="1165" ht="12.75">
      <c r="C1165" s="57"/>
    </row>
    <row r="1166" ht="12.75">
      <c r="C1166" s="57"/>
    </row>
    <row r="1167" ht="12.75">
      <c r="C1167" s="57"/>
    </row>
    <row r="1168" ht="12.75">
      <c r="C1168" s="57"/>
    </row>
    <row r="1169" ht="12.75">
      <c r="C1169" s="57"/>
    </row>
    <row r="1170" ht="12.75">
      <c r="C1170" s="57"/>
    </row>
    <row r="1171" ht="12.75">
      <c r="C1171" s="57"/>
    </row>
    <row r="1172" ht="12.75">
      <c r="C1172" s="57"/>
    </row>
    <row r="1173" ht="12.75">
      <c r="C1173" s="57"/>
    </row>
    <row r="1174" ht="12.75">
      <c r="C1174" s="57"/>
    </row>
    <row r="1175" ht="12.75">
      <c r="C1175" s="57"/>
    </row>
    <row r="1176" ht="12.75">
      <c r="C1176" s="57"/>
    </row>
    <row r="1177" ht="12.75">
      <c r="C1177" s="57"/>
    </row>
    <row r="1178" ht="12.75">
      <c r="C1178" s="57"/>
    </row>
    <row r="1179" ht="12.75">
      <c r="C1179" s="57"/>
    </row>
    <row r="1180" ht="12.75">
      <c r="C1180" s="57"/>
    </row>
    <row r="1181" ht="12.75">
      <c r="C1181" s="57"/>
    </row>
    <row r="1182" ht="12.75">
      <c r="C1182" s="57"/>
    </row>
    <row r="1183" ht="12.75">
      <c r="C1183" s="57"/>
    </row>
    <row r="1184" ht="12.75">
      <c r="C1184" s="57"/>
    </row>
    <row r="1185" ht="12.75">
      <c r="C1185" s="57"/>
    </row>
    <row r="1186" ht="12.75">
      <c r="C1186" s="57"/>
    </row>
    <row r="1187" ht="12.75">
      <c r="C1187" s="57"/>
    </row>
    <row r="1188" ht="12.75">
      <c r="C1188" s="57"/>
    </row>
    <row r="1189" ht="12.75">
      <c r="C1189" s="57"/>
    </row>
    <row r="1190" ht="12.75">
      <c r="C1190" s="57"/>
    </row>
    <row r="1191" ht="12.75">
      <c r="C1191" s="57"/>
    </row>
    <row r="1192" ht="12.75">
      <c r="C1192" s="57"/>
    </row>
    <row r="1193" ht="12.75">
      <c r="C1193" s="57"/>
    </row>
    <row r="1194" ht="12.75">
      <c r="C1194" s="57"/>
    </row>
    <row r="1195" ht="12.75">
      <c r="C1195" s="57"/>
    </row>
    <row r="1196" ht="12.75">
      <c r="C1196" s="57"/>
    </row>
    <row r="1197" ht="12.75">
      <c r="C1197" s="57"/>
    </row>
    <row r="1198" ht="12.75">
      <c r="C1198" s="57"/>
    </row>
    <row r="1199" ht="12.75">
      <c r="C1199" s="57"/>
    </row>
    <row r="1200" ht="12.75">
      <c r="C1200" s="57"/>
    </row>
    <row r="1201" ht="12.75">
      <c r="C1201" s="57"/>
    </row>
    <row r="1202" ht="12.75">
      <c r="C1202" s="57"/>
    </row>
    <row r="1203" ht="12.75">
      <c r="C1203" s="57"/>
    </row>
    <row r="1204" ht="12.75">
      <c r="C1204" s="57"/>
    </row>
    <row r="1205" ht="12.75">
      <c r="C1205" s="57"/>
    </row>
    <row r="1206" ht="12.75">
      <c r="C1206" s="57"/>
    </row>
    <row r="1207" ht="12.75">
      <c r="C1207" s="57"/>
    </row>
    <row r="1208" ht="12.75">
      <c r="C1208" s="57"/>
    </row>
    <row r="1209" ht="12.75">
      <c r="C1209" s="57"/>
    </row>
    <row r="1210" ht="12.75">
      <c r="C1210" s="57"/>
    </row>
    <row r="1211" ht="12.75">
      <c r="C1211" s="57"/>
    </row>
    <row r="1212" ht="12.75">
      <c r="C1212" s="57"/>
    </row>
    <row r="1213" ht="12.75">
      <c r="C1213" s="57"/>
    </row>
    <row r="1214" ht="12.75">
      <c r="C1214" s="57"/>
    </row>
    <row r="1215" ht="12.75">
      <c r="C1215" s="57"/>
    </row>
    <row r="1216" ht="12.75">
      <c r="C1216" s="57"/>
    </row>
    <row r="1217" ht="12.75">
      <c r="C1217" s="57"/>
    </row>
    <row r="1218" ht="12.75">
      <c r="C1218" s="57"/>
    </row>
    <row r="1219" ht="12.75">
      <c r="C1219" s="57"/>
    </row>
    <row r="1220" ht="12.75">
      <c r="C1220" s="57"/>
    </row>
    <row r="1221" ht="12.75">
      <c r="C1221" s="57"/>
    </row>
    <row r="1222" ht="12.75">
      <c r="C1222" s="57"/>
    </row>
    <row r="1223" ht="12.75">
      <c r="C1223" s="57"/>
    </row>
    <row r="1224" ht="12.75">
      <c r="C1224" s="57"/>
    </row>
    <row r="1225" ht="12.75">
      <c r="C1225" s="57"/>
    </row>
    <row r="1226" ht="12.75">
      <c r="C1226" s="57"/>
    </row>
    <row r="1227" ht="12.75">
      <c r="C1227" s="57"/>
    </row>
    <row r="1228" ht="12.75">
      <c r="C1228" s="57"/>
    </row>
    <row r="1229" ht="12.75">
      <c r="C1229" s="57"/>
    </row>
    <row r="1230" ht="12.75">
      <c r="C1230" s="57"/>
    </row>
    <row r="1231" ht="12.75">
      <c r="C1231" s="57"/>
    </row>
    <row r="1232" ht="12.75">
      <c r="C1232" s="57"/>
    </row>
    <row r="1233" ht="12.75">
      <c r="C1233" s="57"/>
    </row>
    <row r="1234" ht="12.75">
      <c r="C1234" s="57"/>
    </row>
    <row r="1235" ht="12.75">
      <c r="C1235" s="57"/>
    </row>
    <row r="1236" ht="12.75">
      <c r="C1236" s="57"/>
    </row>
    <row r="1237" ht="12.75">
      <c r="C1237" s="57"/>
    </row>
    <row r="1238" ht="12.75">
      <c r="C1238" s="57"/>
    </row>
    <row r="1239" ht="12.75">
      <c r="C1239" s="57"/>
    </row>
    <row r="1240" ht="12.75">
      <c r="C1240" s="57"/>
    </row>
    <row r="1241" ht="12.75">
      <c r="C1241" s="57"/>
    </row>
    <row r="1242" ht="12.75">
      <c r="C1242" s="57"/>
    </row>
    <row r="1243" ht="12.75">
      <c r="C1243" s="57"/>
    </row>
    <row r="1244" ht="12.75">
      <c r="C1244" s="57"/>
    </row>
    <row r="1245" ht="12.75">
      <c r="C1245" s="57"/>
    </row>
    <row r="1246" ht="12.75">
      <c r="C1246" s="57"/>
    </row>
    <row r="1247" ht="12.75">
      <c r="C1247" s="57"/>
    </row>
    <row r="1248" ht="12.75">
      <c r="C1248" s="57"/>
    </row>
    <row r="1249" ht="12.75">
      <c r="C1249" s="57"/>
    </row>
    <row r="1250" ht="12.75">
      <c r="C1250" s="57"/>
    </row>
    <row r="1251" ht="12.75">
      <c r="C1251" s="57"/>
    </row>
    <row r="1252" ht="12.75">
      <c r="C1252" s="57"/>
    </row>
    <row r="1253" ht="12.75">
      <c r="C1253" s="57"/>
    </row>
    <row r="1254" ht="12.75">
      <c r="C1254" s="57"/>
    </row>
    <row r="1255" ht="12.75">
      <c r="C1255" s="57"/>
    </row>
    <row r="1256" ht="12.75">
      <c r="C1256" s="57"/>
    </row>
    <row r="1257" ht="12.75">
      <c r="C1257" s="57"/>
    </row>
    <row r="1258" ht="12.75">
      <c r="C1258" s="57"/>
    </row>
    <row r="1259" ht="12.75">
      <c r="C1259" s="57"/>
    </row>
    <row r="1260" ht="12.75">
      <c r="C1260" s="57"/>
    </row>
    <row r="1261" ht="12.75">
      <c r="C1261" s="57"/>
    </row>
    <row r="1262" ht="12.75">
      <c r="C1262" s="57"/>
    </row>
    <row r="1263" ht="12.75">
      <c r="C1263" s="57"/>
    </row>
    <row r="1264" ht="12.75">
      <c r="C1264" s="57"/>
    </row>
    <row r="1265" ht="12.75">
      <c r="C1265" s="57"/>
    </row>
    <row r="1266" ht="12.75">
      <c r="C1266" s="57"/>
    </row>
    <row r="1267" ht="12.75">
      <c r="C1267" s="57"/>
    </row>
    <row r="1268" ht="12.75">
      <c r="C1268" s="57"/>
    </row>
    <row r="1269" ht="12.75">
      <c r="C1269" s="57"/>
    </row>
    <row r="1270" ht="12.75">
      <c r="C1270" s="57"/>
    </row>
    <row r="1271" ht="12.75">
      <c r="C1271" s="57"/>
    </row>
    <row r="1272" ht="12.75">
      <c r="C1272" s="57"/>
    </row>
    <row r="1273" ht="12.75">
      <c r="C1273" s="57"/>
    </row>
    <row r="1274" ht="12.75">
      <c r="C1274" s="57"/>
    </row>
    <row r="1275" ht="12.75">
      <c r="C1275" s="57"/>
    </row>
    <row r="1276" ht="12.75">
      <c r="C1276" s="57"/>
    </row>
    <row r="1277" ht="12.75">
      <c r="C1277" s="57"/>
    </row>
    <row r="1278" ht="12.75">
      <c r="C1278" s="57"/>
    </row>
    <row r="1279" ht="12.75">
      <c r="C1279" s="57"/>
    </row>
    <row r="1280" ht="12.75">
      <c r="C1280" s="57"/>
    </row>
    <row r="1281" ht="12.75">
      <c r="C1281" s="57"/>
    </row>
    <row r="1282" ht="12.75">
      <c r="C1282" s="57"/>
    </row>
    <row r="1283" ht="12.75">
      <c r="C1283" s="57"/>
    </row>
    <row r="1284" ht="12.75">
      <c r="C1284" s="57"/>
    </row>
    <row r="1285" ht="12.75">
      <c r="C1285" s="57"/>
    </row>
    <row r="1286" ht="12.75">
      <c r="C1286" s="57"/>
    </row>
    <row r="1287" ht="12.75">
      <c r="C1287" s="57"/>
    </row>
    <row r="1288" ht="12.75">
      <c r="C1288" s="57"/>
    </row>
    <row r="1289" ht="12.75">
      <c r="C1289" s="57"/>
    </row>
    <row r="1290" ht="12.75">
      <c r="C1290" s="57"/>
    </row>
    <row r="1291" ht="12.75">
      <c r="C1291" s="57"/>
    </row>
    <row r="1292" ht="12.75">
      <c r="C1292" s="57"/>
    </row>
    <row r="1293" ht="12.75">
      <c r="C1293" s="57"/>
    </row>
    <row r="1294" ht="12.75">
      <c r="C1294" s="57"/>
    </row>
    <row r="1295" ht="12.75">
      <c r="C1295" s="57"/>
    </row>
    <row r="1296" ht="12.75">
      <c r="C1296" s="57"/>
    </row>
    <row r="1297" ht="12.75">
      <c r="C1297" s="57"/>
    </row>
    <row r="1298" ht="12.75">
      <c r="C1298" s="57"/>
    </row>
    <row r="1299" ht="12.75">
      <c r="C1299" s="57"/>
    </row>
    <row r="1300" ht="12.75">
      <c r="C1300" s="57"/>
    </row>
    <row r="1301" ht="12.75">
      <c r="C1301" s="57"/>
    </row>
    <row r="1302" ht="12.75">
      <c r="C1302" s="57"/>
    </row>
    <row r="1303" ht="12.75">
      <c r="C1303" s="57"/>
    </row>
    <row r="1304" ht="12.75">
      <c r="C1304" s="57"/>
    </row>
    <row r="1305" ht="12.75">
      <c r="C1305" s="57"/>
    </row>
    <row r="1306" ht="12.75">
      <c r="C1306" s="57"/>
    </row>
    <row r="1307" ht="12.75">
      <c r="C1307" s="57"/>
    </row>
    <row r="1308" ht="12.75">
      <c r="C1308" s="57"/>
    </row>
    <row r="1309" ht="12.75">
      <c r="C1309" s="57"/>
    </row>
    <row r="1310" ht="12.75">
      <c r="C1310" s="57"/>
    </row>
    <row r="1311" ht="12.75">
      <c r="C1311" s="57"/>
    </row>
    <row r="1312" ht="12.75">
      <c r="C1312" s="57"/>
    </row>
    <row r="1313" ht="12.75">
      <c r="C1313" s="57"/>
    </row>
    <row r="1314" ht="12.75">
      <c r="C1314" s="57"/>
    </row>
    <row r="1315" ht="12.75">
      <c r="C1315" s="57"/>
    </row>
    <row r="1316" ht="12.75">
      <c r="C1316" s="57"/>
    </row>
    <row r="1317" ht="12.75">
      <c r="C1317" s="57"/>
    </row>
    <row r="1318" ht="12.75">
      <c r="C1318" s="57"/>
    </row>
    <row r="1319" ht="12.75">
      <c r="C1319" s="57"/>
    </row>
    <row r="1320" ht="12.75">
      <c r="C1320" s="57"/>
    </row>
    <row r="1321" ht="12.75">
      <c r="C1321" s="57"/>
    </row>
    <row r="1322" ht="12.75">
      <c r="C1322" s="57"/>
    </row>
    <row r="1323" ht="12.75">
      <c r="C1323" s="57"/>
    </row>
    <row r="1324" ht="12.75">
      <c r="C1324" s="57"/>
    </row>
    <row r="1325" ht="12.75">
      <c r="C1325" s="57"/>
    </row>
    <row r="1326" ht="12.75">
      <c r="C1326" s="57"/>
    </row>
    <row r="1327" ht="12.75">
      <c r="C1327" s="57"/>
    </row>
    <row r="1328" ht="12.75">
      <c r="C1328" s="57"/>
    </row>
    <row r="1329" ht="12.75">
      <c r="C1329" s="57"/>
    </row>
    <row r="1330" ht="12.75">
      <c r="C1330" s="57"/>
    </row>
    <row r="1331" ht="12.75">
      <c r="C1331" s="57"/>
    </row>
    <row r="1332" ht="12.75">
      <c r="C1332" s="57"/>
    </row>
    <row r="1333" ht="12.75">
      <c r="C1333" s="57"/>
    </row>
    <row r="1334" ht="12.75">
      <c r="C1334" s="57"/>
    </row>
    <row r="1335" ht="12.75">
      <c r="C1335" s="57"/>
    </row>
    <row r="1336" ht="12.75">
      <c r="C1336" s="57"/>
    </row>
    <row r="1337" ht="12.75">
      <c r="C1337" s="57"/>
    </row>
    <row r="1338" ht="12.75">
      <c r="C1338" s="57"/>
    </row>
    <row r="1339" ht="12.75">
      <c r="C1339" s="57"/>
    </row>
    <row r="1340" ht="12.75">
      <c r="C1340" s="57"/>
    </row>
    <row r="1341" ht="12.75">
      <c r="C1341" s="57"/>
    </row>
    <row r="1342" ht="12.75">
      <c r="C1342" s="57"/>
    </row>
    <row r="1343" ht="12.75">
      <c r="C1343" s="57"/>
    </row>
    <row r="1344" ht="12.75">
      <c r="C1344" s="57"/>
    </row>
    <row r="1345" ht="12.75">
      <c r="C1345" s="57"/>
    </row>
    <row r="1346" ht="12.75">
      <c r="C1346" s="57"/>
    </row>
    <row r="1347" ht="12.75">
      <c r="C1347" s="57"/>
    </row>
    <row r="1348" ht="12.75">
      <c r="C1348" s="57"/>
    </row>
    <row r="1349" ht="12.75">
      <c r="C1349" s="57"/>
    </row>
    <row r="1350" ht="12.75">
      <c r="C1350" s="57"/>
    </row>
    <row r="1351" ht="12.75">
      <c r="C1351" s="57"/>
    </row>
    <row r="1352" ht="12.75">
      <c r="C1352" s="57"/>
    </row>
    <row r="1353" ht="12.75">
      <c r="C1353" s="57"/>
    </row>
    <row r="1354" ht="12.75">
      <c r="C1354" s="57"/>
    </row>
    <row r="1355" ht="12.75">
      <c r="C1355" s="57"/>
    </row>
    <row r="1356" ht="12.75">
      <c r="C1356" s="57"/>
    </row>
    <row r="1357" ht="12.75">
      <c r="C1357" s="57"/>
    </row>
    <row r="1358" ht="12.75">
      <c r="C1358" s="57"/>
    </row>
    <row r="1359" ht="12.75">
      <c r="C1359" s="57"/>
    </row>
    <row r="1360" ht="12.75">
      <c r="C1360" s="57"/>
    </row>
    <row r="1361" ht="12.75">
      <c r="C1361" s="57"/>
    </row>
    <row r="1362" ht="12.75">
      <c r="C1362" s="57"/>
    </row>
    <row r="1363" ht="12.75">
      <c r="C1363" s="57"/>
    </row>
    <row r="1364" ht="12.75">
      <c r="C1364" s="57"/>
    </row>
    <row r="1365" ht="12.75">
      <c r="C1365" s="57"/>
    </row>
    <row r="1366" ht="12.75">
      <c r="C1366" s="57"/>
    </row>
    <row r="1367" ht="12.75">
      <c r="C1367" s="57"/>
    </row>
    <row r="1368" ht="12.75">
      <c r="C1368" s="57"/>
    </row>
    <row r="1369" ht="12.75">
      <c r="C1369" s="57"/>
    </row>
    <row r="1370" ht="12.75">
      <c r="C1370" s="57"/>
    </row>
    <row r="1371" ht="12.75">
      <c r="C1371" s="57"/>
    </row>
    <row r="1372" ht="12.75">
      <c r="C1372" s="57"/>
    </row>
    <row r="1373" ht="12.75">
      <c r="C1373" s="57"/>
    </row>
    <row r="1374" ht="12.75">
      <c r="C1374" s="57"/>
    </row>
    <row r="1375" ht="12.75">
      <c r="C1375" s="57"/>
    </row>
    <row r="1376" ht="12.75">
      <c r="C1376" s="57"/>
    </row>
    <row r="1377" ht="12.75">
      <c r="C1377" s="57"/>
    </row>
    <row r="1378" ht="12.75">
      <c r="C1378" s="57"/>
    </row>
    <row r="1379" ht="12.75">
      <c r="C1379" s="57"/>
    </row>
    <row r="1380" ht="12.75">
      <c r="C1380" s="57"/>
    </row>
    <row r="1381" ht="12.75">
      <c r="C1381" s="57"/>
    </row>
    <row r="1382" ht="12.75">
      <c r="C1382" s="57"/>
    </row>
    <row r="1383" ht="12.75">
      <c r="C1383" s="57"/>
    </row>
    <row r="1384" ht="12.75">
      <c r="C1384" s="57"/>
    </row>
    <row r="1385" ht="12.75">
      <c r="C1385" s="57"/>
    </row>
    <row r="1386" ht="12.75">
      <c r="C1386" s="57"/>
    </row>
    <row r="1387" ht="12.75">
      <c r="C1387" s="57"/>
    </row>
    <row r="1388" ht="12.75">
      <c r="C1388" s="57"/>
    </row>
    <row r="1389" ht="12.75">
      <c r="C1389" s="57"/>
    </row>
    <row r="1390" ht="12.75">
      <c r="C1390" s="57"/>
    </row>
    <row r="1391" ht="12.75">
      <c r="C1391" s="57"/>
    </row>
    <row r="1392" ht="12.75">
      <c r="C1392" s="57"/>
    </row>
    <row r="1393" ht="12.75">
      <c r="C1393" s="57"/>
    </row>
    <row r="1394" ht="12.75">
      <c r="C1394" s="57"/>
    </row>
    <row r="1395" ht="12.75">
      <c r="C1395" s="57"/>
    </row>
    <row r="1396" ht="12.75">
      <c r="C1396" s="57"/>
    </row>
    <row r="1397" ht="12.75">
      <c r="C1397" s="57"/>
    </row>
    <row r="1398" ht="12.75">
      <c r="C1398" s="57"/>
    </row>
    <row r="1399" ht="12.75">
      <c r="C1399" s="57"/>
    </row>
    <row r="1400" ht="12.75">
      <c r="C1400" s="57"/>
    </row>
    <row r="1401" ht="12.75">
      <c r="C1401" s="57"/>
    </row>
    <row r="1402" ht="12.75">
      <c r="C1402" s="57"/>
    </row>
    <row r="1403" ht="12.75">
      <c r="C1403" s="57"/>
    </row>
    <row r="1404" ht="12.75">
      <c r="C1404" s="57"/>
    </row>
    <row r="1405" ht="12.75">
      <c r="C1405" s="57"/>
    </row>
    <row r="1406" ht="12.75">
      <c r="C1406" s="57"/>
    </row>
    <row r="1407" ht="12.75">
      <c r="C1407" s="57"/>
    </row>
    <row r="1408" ht="12.75">
      <c r="C1408" s="57"/>
    </row>
    <row r="1409" ht="12.75">
      <c r="C1409" s="57"/>
    </row>
    <row r="1410" ht="12.75">
      <c r="C1410" s="57"/>
    </row>
    <row r="1411" ht="12.75">
      <c r="C1411" s="57"/>
    </row>
    <row r="1412" ht="12.75">
      <c r="C1412" s="57"/>
    </row>
    <row r="1413" ht="12.75">
      <c r="C1413" s="57"/>
    </row>
    <row r="1414" ht="12.75">
      <c r="C1414" s="57"/>
    </row>
    <row r="1415" ht="12.75">
      <c r="C1415" s="57"/>
    </row>
    <row r="1416" ht="12.75">
      <c r="C1416" s="57"/>
    </row>
    <row r="1417" ht="12.75">
      <c r="C1417" s="57"/>
    </row>
    <row r="1418" ht="12.75">
      <c r="C1418" s="57"/>
    </row>
    <row r="1419" ht="12.75">
      <c r="C1419" s="57"/>
    </row>
    <row r="1420" ht="12.75">
      <c r="C1420" s="57"/>
    </row>
    <row r="1421" ht="12.75">
      <c r="C1421" s="57"/>
    </row>
    <row r="1422" ht="12.75">
      <c r="C1422" s="57"/>
    </row>
    <row r="1423" ht="12.75">
      <c r="C1423" s="57"/>
    </row>
    <row r="1424" ht="12.75">
      <c r="C1424" s="57"/>
    </row>
    <row r="1425" ht="12.75">
      <c r="C1425" s="57"/>
    </row>
    <row r="1426" ht="12.75">
      <c r="C1426" s="57"/>
    </row>
    <row r="1427" ht="12.75">
      <c r="C1427" s="57"/>
    </row>
    <row r="1428" ht="12.75">
      <c r="C1428" s="57"/>
    </row>
    <row r="1429" ht="12.75">
      <c r="C1429" s="57"/>
    </row>
    <row r="1430" ht="12.75">
      <c r="C1430" s="57"/>
    </row>
    <row r="1431" ht="12.75">
      <c r="C1431" s="57"/>
    </row>
    <row r="1432" ht="12.75">
      <c r="C1432" s="57"/>
    </row>
    <row r="1433" ht="12.75">
      <c r="C1433" s="57"/>
    </row>
    <row r="1434" ht="12.75">
      <c r="C1434" s="57"/>
    </row>
    <row r="1435" ht="12.75">
      <c r="C1435" s="57"/>
    </row>
    <row r="1436" ht="12.75">
      <c r="C1436" s="57"/>
    </row>
    <row r="1437" ht="12.75">
      <c r="C1437" s="57"/>
    </row>
    <row r="1438" ht="12.75">
      <c r="C1438" s="57"/>
    </row>
    <row r="1439" ht="12.75">
      <c r="C1439" s="57"/>
    </row>
    <row r="1440" ht="12.75">
      <c r="C1440" s="57"/>
    </row>
    <row r="1441" ht="12.75">
      <c r="C1441" s="57"/>
    </row>
    <row r="1442" ht="12.75">
      <c r="C1442" s="57"/>
    </row>
    <row r="1443" ht="12.75">
      <c r="C1443" s="57"/>
    </row>
    <row r="1444" ht="12.75">
      <c r="C1444" s="57"/>
    </row>
    <row r="1445" ht="12.75">
      <c r="C1445" s="57"/>
    </row>
    <row r="1446" ht="12.75">
      <c r="C1446" s="57"/>
    </row>
    <row r="1447" ht="12.75">
      <c r="C1447" s="57"/>
    </row>
    <row r="1448" ht="12.75">
      <c r="C1448" s="57"/>
    </row>
    <row r="1449" ht="12.75">
      <c r="C1449" s="57"/>
    </row>
    <row r="1450" ht="12.75">
      <c r="C1450" s="57"/>
    </row>
    <row r="1451" ht="12.75">
      <c r="C1451" s="57"/>
    </row>
    <row r="1452" ht="12.75">
      <c r="C1452" s="57"/>
    </row>
    <row r="1453" ht="12.75">
      <c r="C1453" s="57"/>
    </row>
    <row r="1454" ht="12.75">
      <c r="C1454" s="57"/>
    </row>
    <row r="1455" ht="12.75">
      <c r="C1455" s="57"/>
    </row>
    <row r="1456" ht="12.75">
      <c r="C1456" s="57"/>
    </row>
    <row r="1457" ht="12.75">
      <c r="C1457" s="57"/>
    </row>
    <row r="1458" ht="12.75">
      <c r="C1458" s="57"/>
    </row>
    <row r="1459" ht="12.75">
      <c r="C1459" s="57"/>
    </row>
    <row r="1460" ht="12.75">
      <c r="C1460" s="57"/>
    </row>
    <row r="1461" ht="12.75">
      <c r="C1461" s="57"/>
    </row>
    <row r="1462" ht="12.75">
      <c r="C1462" s="57"/>
    </row>
    <row r="1463" ht="12.75">
      <c r="C1463" s="57"/>
    </row>
    <row r="1464" ht="12.75">
      <c r="C1464" s="57"/>
    </row>
    <row r="1465" ht="12.75">
      <c r="C1465" s="57"/>
    </row>
    <row r="1466" ht="12.75">
      <c r="C1466" s="57"/>
    </row>
    <row r="1467" ht="12.75">
      <c r="C1467" s="57"/>
    </row>
    <row r="1468" ht="12.75">
      <c r="C1468" s="57"/>
    </row>
    <row r="1469" ht="12.75">
      <c r="C1469" s="57"/>
    </row>
    <row r="1470" ht="12.75">
      <c r="C1470" s="57"/>
    </row>
    <row r="1471" ht="12.75">
      <c r="C1471" s="57"/>
    </row>
    <row r="1472" ht="12.75">
      <c r="C1472" s="57"/>
    </row>
    <row r="1473" ht="12.75">
      <c r="C1473" s="57"/>
    </row>
    <row r="1474" ht="12.75">
      <c r="C1474" s="57"/>
    </row>
    <row r="1475" ht="12.75">
      <c r="C1475" s="57"/>
    </row>
    <row r="1476" ht="12.75">
      <c r="C1476" s="57"/>
    </row>
    <row r="1477" ht="12.75">
      <c r="C1477" s="57"/>
    </row>
    <row r="1478" ht="12.75">
      <c r="C1478" s="57"/>
    </row>
    <row r="1479" ht="12.75">
      <c r="C1479" s="57"/>
    </row>
    <row r="1480" ht="12.75">
      <c r="C1480" s="57"/>
    </row>
    <row r="1481" ht="12.75">
      <c r="C1481" s="57"/>
    </row>
    <row r="1482" ht="12.75">
      <c r="C1482" s="57"/>
    </row>
    <row r="1483" ht="12.75">
      <c r="C1483" s="57"/>
    </row>
    <row r="1484" ht="12.75">
      <c r="C1484" s="57"/>
    </row>
    <row r="1485" ht="12.75">
      <c r="C1485" s="57"/>
    </row>
    <row r="1486" ht="12.75">
      <c r="C1486" s="57"/>
    </row>
    <row r="1487" ht="12.75">
      <c r="C1487" s="57"/>
    </row>
    <row r="1488" ht="12.75">
      <c r="C1488" s="57"/>
    </row>
    <row r="1489" ht="12.75">
      <c r="C1489" s="57"/>
    </row>
    <row r="1490" ht="12.75">
      <c r="C1490" s="57"/>
    </row>
    <row r="1491" ht="12.75">
      <c r="C1491" s="57"/>
    </row>
    <row r="1492" ht="12.75">
      <c r="C1492" s="57"/>
    </row>
    <row r="1493" ht="12.75">
      <c r="C1493" s="57"/>
    </row>
    <row r="1494" ht="12.75">
      <c r="C1494" s="57"/>
    </row>
    <row r="1495" ht="12.75">
      <c r="C1495" s="57"/>
    </row>
    <row r="1496" ht="12.75">
      <c r="C1496" s="57"/>
    </row>
    <row r="1497" ht="12.75">
      <c r="C1497" s="57"/>
    </row>
    <row r="1498" ht="12.75">
      <c r="C1498" s="57"/>
    </row>
    <row r="1499" ht="12.75">
      <c r="C1499" s="57"/>
    </row>
    <row r="1500" ht="12.75">
      <c r="C1500" s="57"/>
    </row>
    <row r="1501" ht="12.75">
      <c r="C1501" s="57"/>
    </row>
    <row r="1502" ht="12.75">
      <c r="C1502" s="57"/>
    </row>
    <row r="1503" ht="12.75">
      <c r="C1503" s="57"/>
    </row>
    <row r="1504" ht="12.75">
      <c r="C1504" s="57"/>
    </row>
    <row r="1505" ht="12.75">
      <c r="C1505" s="57"/>
    </row>
    <row r="1506" ht="12.75">
      <c r="C1506" s="57"/>
    </row>
    <row r="1507" ht="12.75">
      <c r="C1507" s="57"/>
    </row>
    <row r="1508" ht="12.75">
      <c r="C1508" s="57"/>
    </row>
    <row r="1509" ht="12.75">
      <c r="C1509" s="57"/>
    </row>
    <row r="1510" ht="12.75">
      <c r="C1510" s="57"/>
    </row>
    <row r="1511" ht="12.75">
      <c r="C1511" s="57"/>
    </row>
    <row r="1512" ht="12.75">
      <c r="C1512" s="57"/>
    </row>
    <row r="1513" ht="12.75">
      <c r="C1513" s="57"/>
    </row>
    <row r="1514" ht="12.75">
      <c r="C1514" s="57"/>
    </row>
    <row r="1515" ht="12.75">
      <c r="C1515" s="57"/>
    </row>
    <row r="1516" ht="12.75">
      <c r="C1516" s="57"/>
    </row>
    <row r="1517" ht="12.75">
      <c r="C1517" s="57"/>
    </row>
    <row r="1518" ht="12.75">
      <c r="C1518" s="57"/>
    </row>
    <row r="1519" ht="12.75">
      <c r="C1519" s="57"/>
    </row>
    <row r="1520" ht="12.75">
      <c r="C1520" s="57"/>
    </row>
    <row r="1521" ht="12.75">
      <c r="C1521" s="57"/>
    </row>
    <row r="1522" ht="12.75">
      <c r="C1522" s="57"/>
    </row>
    <row r="1523" ht="12.75">
      <c r="C1523" s="57"/>
    </row>
    <row r="1524" ht="12.75">
      <c r="C1524" s="57"/>
    </row>
    <row r="1525" ht="12.75">
      <c r="C1525" s="57"/>
    </row>
    <row r="1526" ht="12.75">
      <c r="C1526" s="57"/>
    </row>
    <row r="1527" ht="12.75">
      <c r="C1527" s="57"/>
    </row>
    <row r="1528" ht="12.75">
      <c r="C1528" s="57"/>
    </row>
    <row r="1529" ht="12.75">
      <c r="C1529" s="57"/>
    </row>
    <row r="1530" ht="12.75">
      <c r="C1530" s="57"/>
    </row>
    <row r="1531" ht="12.75">
      <c r="C1531" s="57"/>
    </row>
    <row r="1532" ht="12.75">
      <c r="C1532" s="57"/>
    </row>
    <row r="1533" ht="12.75">
      <c r="C1533" s="57"/>
    </row>
    <row r="1534" ht="12.75">
      <c r="C1534" s="57"/>
    </row>
    <row r="1535" ht="12.75">
      <c r="C1535" s="57"/>
    </row>
    <row r="1536" ht="12.75">
      <c r="C1536" s="57"/>
    </row>
    <row r="1537" ht="12.75">
      <c r="C1537" s="57"/>
    </row>
    <row r="1538" ht="12.75">
      <c r="C1538" s="57"/>
    </row>
    <row r="1539" ht="12.75">
      <c r="C1539" s="57"/>
    </row>
    <row r="1540" ht="12.75">
      <c r="C1540" s="57"/>
    </row>
    <row r="1541" ht="12.75">
      <c r="C1541" s="57"/>
    </row>
    <row r="1542" ht="12.75">
      <c r="C1542" s="57"/>
    </row>
    <row r="1543" ht="12.75">
      <c r="C1543" s="57"/>
    </row>
    <row r="1544" ht="12.75">
      <c r="C1544" s="57"/>
    </row>
    <row r="1545" ht="12.75">
      <c r="C1545" s="57"/>
    </row>
    <row r="1546" ht="12.75">
      <c r="C1546" s="57"/>
    </row>
    <row r="1547" ht="12.75">
      <c r="C1547" s="57"/>
    </row>
    <row r="1548" ht="12.75">
      <c r="C1548" s="57"/>
    </row>
    <row r="1549" ht="12.75">
      <c r="C1549" s="57"/>
    </row>
    <row r="1550" ht="12.75">
      <c r="C1550" s="57"/>
    </row>
    <row r="1551" ht="12.75">
      <c r="C1551" s="57"/>
    </row>
    <row r="1552" ht="12.75">
      <c r="C1552" s="57"/>
    </row>
    <row r="1553" ht="12.75">
      <c r="C1553" s="57"/>
    </row>
    <row r="1554" ht="12.75">
      <c r="C1554" s="57"/>
    </row>
    <row r="1555" ht="12.75">
      <c r="C1555" s="57"/>
    </row>
    <row r="1556" ht="12.75">
      <c r="C1556" s="57"/>
    </row>
    <row r="1557" ht="12.75">
      <c r="C1557" s="57"/>
    </row>
    <row r="1558" ht="12.75">
      <c r="C1558" s="57"/>
    </row>
    <row r="1559" ht="12.75">
      <c r="C1559" s="57"/>
    </row>
    <row r="1560" ht="12.75">
      <c r="C1560" s="57"/>
    </row>
    <row r="1561" ht="12.75">
      <c r="C1561" s="57"/>
    </row>
    <row r="1562" ht="12.75">
      <c r="C1562" s="57"/>
    </row>
    <row r="1563" ht="12.75">
      <c r="C1563" s="57"/>
    </row>
    <row r="1564" ht="12.75">
      <c r="C1564" s="57"/>
    </row>
    <row r="1565" ht="12.75">
      <c r="C1565" s="57"/>
    </row>
    <row r="1566" ht="12.75">
      <c r="C1566" s="57"/>
    </row>
    <row r="1567" ht="12.75">
      <c r="C1567" s="57"/>
    </row>
    <row r="1568" ht="12.75">
      <c r="C1568" s="57"/>
    </row>
    <row r="1569" ht="12.75">
      <c r="C1569" s="57"/>
    </row>
    <row r="1570" ht="12.75">
      <c r="C1570" s="57"/>
    </row>
    <row r="1571" ht="12.75">
      <c r="C1571" s="57"/>
    </row>
    <row r="1572" ht="12.75">
      <c r="C1572" s="57"/>
    </row>
    <row r="1573" ht="12.75">
      <c r="C1573" s="57"/>
    </row>
    <row r="1574" ht="12.75">
      <c r="C1574" s="57"/>
    </row>
    <row r="1575" ht="12.75">
      <c r="C1575" s="57"/>
    </row>
    <row r="1576" ht="12.75">
      <c r="C1576" s="57"/>
    </row>
    <row r="1577" ht="12.75">
      <c r="C1577" s="57"/>
    </row>
    <row r="1578" ht="12.75">
      <c r="C1578" s="57"/>
    </row>
    <row r="1579" ht="12.75">
      <c r="C1579" s="57"/>
    </row>
    <row r="1580" ht="12.75">
      <c r="C1580" s="57"/>
    </row>
    <row r="1581" ht="12.75">
      <c r="C1581" s="57"/>
    </row>
    <row r="1582" ht="12.75">
      <c r="C1582" s="57"/>
    </row>
    <row r="1583" ht="12.75">
      <c r="C1583" s="57"/>
    </row>
    <row r="1584" ht="12.75">
      <c r="C1584" s="57"/>
    </row>
    <row r="1585" ht="12.75">
      <c r="C1585" s="57"/>
    </row>
    <row r="1586" ht="12.75">
      <c r="C1586" s="57"/>
    </row>
    <row r="1587" ht="12.75">
      <c r="C1587" s="57"/>
    </row>
    <row r="1588" ht="12.75">
      <c r="C1588" s="57"/>
    </row>
    <row r="1589" ht="12.75">
      <c r="C1589" s="57"/>
    </row>
    <row r="1590" ht="12.75">
      <c r="C1590" s="57"/>
    </row>
    <row r="1591" ht="12.75">
      <c r="C1591" s="57"/>
    </row>
    <row r="1592" ht="12.75">
      <c r="C1592" s="57"/>
    </row>
    <row r="1593" ht="12.75">
      <c r="C1593" s="57"/>
    </row>
    <row r="1594" ht="12.75">
      <c r="C1594" s="57"/>
    </row>
    <row r="1595" ht="12.75">
      <c r="C1595" s="57"/>
    </row>
    <row r="1596" ht="12.75">
      <c r="C1596" s="57"/>
    </row>
    <row r="1597" ht="12.75">
      <c r="C1597" s="57"/>
    </row>
    <row r="1598" ht="12.75">
      <c r="C1598" s="57"/>
    </row>
    <row r="1599" ht="12.75">
      <c r="C1599" s="57"/>
    </row>
    <row r="1600" ht="12.75">
      <c r="C1600" s="57"/>
    </row>
    <row r="1601" ht="12.75">
      <c r="C1601" s="57"/>
    </row>
    <row r="1602" ht="12.75">
      <c r="C1602" s="57"/>
    </row>
    <row r="1603" ht="12.75">
      <c r="C1603" s="57"/>
    </row>
    <row r="1604" ht="12.75">
      <c r="C1604" s="57"/>
    </row>
    <row r="1605" ht="12.75">
      <c r="C1605" s="57"/>
    </row>
    <row r="1606" ht="12.75">
      <c r="C1606" s="57"/>
    </row>
    <row r="1607" ht="12.75">
      <c r="C1607" s="57"/>
    </row>
    <row r="1608" ht="12.75">
      <c r="C1608" s="57"/>
    </row>
    <row r="1609" ht="12.75">
      <c r="C1609" s="57"/>
    </row>
    <row r="1610" ht="12.75">
      <c r="C1610" s="57"/>
    </row>
    <row r="1611" ht="12.75">
      <c r="C1611" s="57"/>
    </row>
    <row r="1612" ht="12.75">
      <c r="C1612" s="57"/>
    </row>
    <row r="1613" ht="12.75">
      <c r="C1613" s="57"/>
    </row>
    <row r="1614" ht="12.75">
      <c r="C1614" s="57"/>
    </row>
    <row r="1615" ht="12.75">
      <c r="C1615" s="57"/>
    </row>
    <row r="1616" ht="12.75">
      <c r="C1616" s="57"/>
    </row>
    <row r="1617" ht="12.75">
      <c r="C1617" s="57"/>
    </row>
    <row r="1618" ht="12.75">
      <c r="C1618" s="57"/>
    </row>
    <row r="1619" ht="12.75">
      <c r="C1619" s="57"/>
    </row>
    <row r="1620" ht="12.75">
      <c r="C1620" s="57"/>
    </row>
    <row r="1621" ht="12.75">
      <c r="C1621" s="57"/>
    </row>
    <row r="1622" ht="12.75">
      <c r="C1622" s="57"/>
    </row>
    <row r="1623" ht="12.75">
      <c r="C1623" s="57"/>
    </row>
    <row r="1624" ht="12.75">
      <c r="C1624" s="57"/>
    </row>
    <row r="1625" ht="12.75">
      <c r="C1625" s="57"/>
    </row>
    <row r="1626" ht="12.75">
      <c r="C1626" s="57"/>
    </row>
    <row r="1627" ht="12.75">
      <c r="C1627" s="57"/>
    </row>
    <row r="1628" ht="12.75">
      <c r="C1628" s="57"/>
    </row>
    <row r="1629" ht="12.75">
      <c r="C1629" s="57"/>
    </row>
    <row r="1630" ht="12.75">
      <c r="C1630" s="57"/>
    </row>
    <row r="1631" ht="12.75">
      <c r="C1631" s="57"/>
    </row>
    <row r="1632" ht="12.75">
      <c r="C1632" s="57"/>
    </row>
    <row r="1633" ht="12.75">
      <c r="C1633" s="57"/>
    </row>
    <row r="1634" ht="12.75">
      <c r="C1634" s="57"/>
    </row>
    <row r="1635" ht="12.75">
      <c r="C1635" s="57"/>
    </row>
    <row r="1636" ht="12.75">
      <c r="C1636" s="57"/>
    </row>
    <row r="1637" ht="12.75">
      <c r="C1637" s="57"/>
    </row>
    <row r="1638" ht="12.75">
      <c r="C1638" s="57"/>
    </row>
    <row r="1639" ht="12.75">
      <c r="C1639" s="57"/>
    </row>
    <row r="1640" ht="12.75">
      <c r="C1640" s="57"/>
    </row>
    <row r="1641" ht="12.75">
      <c r="C1641" s="57"/>
    </row>
    <row r="1642" ht="12.75">
      <c r="C1642" s="57"/>
    </row>
    <row r="1643" ht="12.75">
      <c r="C1643" s="57"/>
    </row>
    <row r="1644" ht="12.75">
      <c r="C1644" s="57"/>
    </row>
    <row r="1645" ht="12.75">
      <c r="C1645" s="57"/>
    </row>
    <row r="1646" ht="12.75">
      <c r="C1646" s="57"/>
    </row>
    <row r="1647" ht="12.75">
      <c r="C1647" s="57"/>
    </row>
    <row r="1648" ht="12.75">
      <c r="C1648" s="57"/>
    </row>
    <row r="1649" ht="12.75">
      <c r="C1649" s="57"/>
    </row>
    <row r="1650" ht="12.75">
      <c r="C1650" s="57"/>
    </row>
    <row r="1651" ht="12.75">
      <c r="C1651" s="57"/>
    </row>
    <row r="1652" ht="12.75">
      <c r="C1652" s="57"/>
    </row>
    <row r="1653" ht="12.75">
      <c r="C1653" s="57"/>
    </row>
    <row r="1654" ht="12.75">
      <c r="C1654" s="57"/>
    </row>
    <row r="1655" ht="12.75">
      <c r="C1655" s="57"/>
    </row>
    <row r="1656" ht="12.75">
      <c r="C1656" s="57"/>
    </row>
    <row r="1657" ht="12.75">
      <c r="C1657" s="57"/>
    </row>
    <row r="1658" ht="12.75">
      <c r="C1658" s="57"/>
    </row>
    <row r="1659" ht="12.75">
      <c r="C1659" s="57"/>
    </row>
    <row r="1660" ht="12.75">
      <c r="C1660" s="57"/>
    </row>
    <row r="1661" ht="12.75">
      <c r="C1661" s="57"/>
    </row>
    <row r="1662" ht="12.75">
      <c r="C1662" s="57"/>
    </row>
    <row r="1663" ht="12.75">
      <c r="C1663" s="57"/>
    </row>
    <row r="1664" ht="12.75">
      <c r="C1664" s="57"/>
    </row>
    <row r="1665" ht="12.75">
      <c r="C1665" s="57"/>
    </row>
    <row r="1666" ht="12.75">
      <c r="C1666" s="57"/>
    </row>
    <row r="1667" ht="12.75">
      <c r="C1667" s="57"/>
    </row>
    <row r="1668" ht="12.75">
      <c r="C1668" s="57"/>
    </row>
    <row r="1669" ht="12.75">
      <c r="C1669" s="57"/>
    </row>
    <row r="1670" ht="12.75">
      <c r="C1670" s="57"/>
    </row>
    <row r="1671" ht="12.75">
      <c r="C1671" s="57"/>
    </row>
    <row r="1672" ht="12.75">
      <c r="C1672" s="57"/>
    </row>
    <row r="1673" ht="12.75">
      <c r="C1673" s="57"/>
    </row>
    <row r="1674" ht="12.75">
      <c r="C1674" s="57"/>
    </row>
    <row r="1675" ht="12.75">
      <c r="C1675" s="57"/>
    </row>
    <row r="1676" ht="12.75">
      <c r="C1676" s="57"/>
    </row>
    <row r="1677" ht="12.75">
      <c r="C1677" s="57"/>
    </row>
    <row r="1678" ht="12.75">
      <c r="C1678" s="57"/>
    </row>
    <row r="1679" ht="12.75">
      <c r="C1679" s="57"/>
    </row>
    <row r="1680" ht="12.75">
      <c r="C1680" s="57"/>
    </row>
    <row r="1681" ht="12.75">
      <c r="C1681" s="57"/>
    </row>
    <row r="1682" ht="12.75">
      <c r="C1682" s="57"/>
    </row>
    <row r="1683" ht="12.75">
      <c r="C1683" s="57"/>
    </row>
    <row r="1684" ht="12.75">
      <c r="C1684" s="57"/>
    </row>
    <row r="1685" ht="12.75">
      <c r="C1685" s="57"/>
    </row>
    <row r="1686" ht="12.75">
      <c r="C1686" s="57"/>
    </row>
    <row r="1687" ht="12.75">
      <c r="C1687" s="57"/>
    </row>
    <row r="1688" ht="12.75">
      <c r="C1688" s="57"/>
    </row>
    <row r="1689" ht="12.75">
      <c r="C1689" s="57"/>
    </row>
    <row r="1690" ht="12.75">
      <c r="C1690" s="57"/>
    </row>
    <row r="1691" ht="12.75">
      <c r="C1691" s="57"/>
    </row>
    <row r="1692" ht="12.75">
      <c r="C1692" s="57"/>
    </row>
    <row r="1693" ht="12.75">
      <c r="C1693" s="57"/>
    </row>
    <row r="1694" ht="12.75">
      <c r="C1694" s="57"/>
    </row>
    <row r="1695" ht="12.75">
      <c r="C1695" s="57"/>
    </row>
    <row r="1696" ht="12.75">
      <c r="C1696" s="57"/>
    </row>
    <row r="1697" ht="12.75">
      <c r="C1697" s="57"/>
    </row>
    <row r="1698" ht="12.75">
      <c r="C1698" s="57"/>
    </row>
    <row r="1699" ht="12.75">
      <c r="C1699" s="57"/>
    </row>
    <row r="1700" ht="12.75">
      <c r="C1700" s="57"/>
    </row>
    <row r="1701" ht="12.75">
      <c r="C1701" s="57"/>
    </row>
    <row r="1702" ht="12.75">
      <c r="C1702" s="57"/>
    </row>
    <row r="1703" ht="12.75">
      <c r="C1703" s="57"/>
    </row>
    <row r="1704" ht="12.75">
      <c r="C1704" s="57"/>
    </row>
    <row r="1705" ht="12.75">
      <c r="C1705" s="57"/>
    </row>
    <row r="1706" ht="12.75">
      <c r="C1706" s="57"/>
    </row>
    <row r="1707" ht="12.75">
      <c r="C1707" s="57"/>
    </row>
    <row r="1708" ht="12.75">
      <c r="C1708" s="57"/>
    </row>
    <row r="1709" ht="12.75">
      <c r="C1709" s="57"/>
    </row>
    <row r="1710" ht="12.75">
      <c r="C1710" s="57"/>
    </row>
    <row r="1711" ht="12.75">
      <c r="C1711" s="57"/>
    </row>
    <row r="1712" ht="12.75">
      <c r="C1712" s="57"/>
    </row>
    <row r="1713" ht="12.75">
      <c r="C1713" s="57"/>
    </row>
    <row r="1714" ht="12.75">
      <c r="C1714" s="57"/>
    </row>
    <row r="1715" ht="12.75">
      <c r="C1715" s="57"/>
    </row>
    <row r="1716" ht="12.75">
      <c r="C1716" s="57"/>
    </row>
    <row r="1717" ht="12.75">
      <c r="C1717" s="57"/>
    </row>
    <row r="1718" ht="12.75">
      <c r="C1718" s="57"/>
    </row>
    <row r="1719" ht="12.75">
      <c r="C1719" s="57"/>
    </row>
    <row r="1720" ht="12.75">
      <c r="C1720" s="57"/>
    </row>
    <row r="1721" ht="12.75">
      <c r="C1721" s="57"/>
    </row>
    <row r="1722" ht="12.75">
      <c r="C1722" s="57"/>
    </row>
    <row r="1723" ht="12.75">
      <c r="C1723" s="57"/>
    </row>
    <row r="1724" ht="12.75">
      <c r="C1724" s="57"/>
    </row>
    <row r="1725" ht="12.75">
      <c r="C1725" s="57"/>
    </row>
    <row r="1726" ht="12.75">
      <c r="C1726" s="57"/>
    </row>
    <row r="1727" ht="12.75">
      <c r="C1727" s="57"/>
    </row>
    <row r="1728" ht="12.75">
      <c r="C1728" s="57"/>
    </row>
    <row r="1729" ht="12.75">
      <c r="C1729" s="57"/>
    </row>
    <row r="1730" ht="12.75">
      <c r="C1730" s="57"/>
    </row>
    <row r="1731" ht="12.75">
      <c r="C1731" s="57"/>
    </row>
    <row r="1732" ht="12.75">
      <c r="C1732" s="57"/>
    </row>
    <row r="1733" ht="12.75">
      <c r="C1733" s="57"/>
    </row>
    <row r="1734" ht="12.75">
      <c r="C1734" s="57"/>
    </row>
    <row r="1735" ht="12.75">
      <c r="C1735" s="57"/>
    </row>
    <row r="1736" ht="12.75">
      <c r="C1736" s="57"/>
    </row>
    <row r="1737" ht="12.75">
      <c r="C1737" s="57"/>
    </row>
    <row r="1738" ht="12.75">
      <c r="C1738" s="57"/>
    </row>
    <row r="1739" ht="12.75">
      <c r="C1739" s="57"/>
    </row>
    <row r="1740" ht="12.75">
      <c r="C1740" s="57"/>
    </row>
    <row r="1741" ht="12.75">
      <c r="C1741" s="57"/>
    </row>
    <row r="1742" ht="12.75">
      <c r="C1742" s="57"/>
    </row>
    <row r="1743" ht="12.75">
      <c r="C1743" s="57"/>
    </row>
    <row r="1744" ht="12.75">
      <c r="C1744" s="57"/>
    </row>
    <row r="1745" ht="12.75">
      <c r="C1745" s="57"/>
    </row>
    <row r="1746" ht="12.75">
      <c r="C1746" s="57"/>
    </row>
    <row r="1747" ht="12.75">
      <c r="C1747" s="57"/>
    </row>
    <row r="1748" ht="12.75">
      <c r="C1748" s="57"/>
    </row>
    <row r="1749" ht="12.75">
      <c r="C1749" s="57"/>
    </row>
    <row r="1750" ht="12.75">
      <c r="C1750" s="57"/>
    </row>
    <row r="1751" ht="12.75">
      <c r="C1751" s="57"/>
    </row>
    <row r="1752" ht="12.75">
      <c r="C1752" s="57"/>
    </row>
    <row r="1753" ht="12.75">
      <c r="C1753" s="57"/>
    </row>
    <row r="1754" ht="12.75">
      <c r="C1754" s="57"/>
    </row>
    <row r="1755" ht="12.75">
      <c r="C1755" s="57"/>
    </row>
    <row r="1756" ht="12.75">
      <c r="C1756" s="57"/>
    </row>
    <row r="1757" ht="12.75">
      <c r="C1757" s="57"/>
    </row>
    <row r="1758" ht="12.75">
      <c r="C1758" s="57"/>
    </row>
    <row r="1759" ht="12.75">
      <c r="C1759" s="57"/>
    </row>
    <row r="1760" ht="12.75">
      <c r="C1760" s="57"/>
    </row>
    <row r="1761" ht="12.75">
      <c r="C1761" s="57"/>
    </row>
    <row r="1762" ht="12.75">
      <c r="C1762" s="57"/>
    </row>
    <row r="1763" ht="12.75">
      <c r="C1763" s="57"/>
    </row>
    <row r="1764" ht="12.75">
      <c r="C1764" s="57"/>
    </row>
    <row r="1765" ht="12.75">
      <c r="C1765" s="57"/>
    </row>
    <row r="1766" ht="12.75">
      <c r="C1766" s="57"/>
    </row>
    <row r="1767" ht="12.75">
      <c r="C1767" s="57"/>
    </row>
    <row r="1768" ht="12.75">
      <c r="C1768" s="57"/>
    </row>
    <row r="1769" ht="12.75">
      <c r="C1769" s="57"/>
    </row>
    <row r="1770" ht="12.75">
      <c r="C1770" s="57"/>
    </row>
    <row r="1771" ht="12.75">
      <c r="C1771" s="57"/>
    </row>
    <row r="1772" ht="12.75">
      <c r="C1772" s="57"/>
    </row>
    <row r="1773" ht="12.75">
      <c r="C1773" s="57"/>
    </row>
    <row r="1774" ht="12.75">
      <c r="C1774" s="57"/>
    </row>
    <row r="1775" ht="12.75">
      <c r="C1775" s="57"/>
    </row>
    <row r="1776" ht="12.75">
      <c r="C1776" s="57"/>
    </row>
    <row r="1777" ht="12.75">
      <c r="C1777" s="57"/>
    </row>
    <row r="1778" ht="12.75">
      <c r="C1778" s="57"/>
    </row>
    <row r="1779" ht="12.75">
      <c r="C1779" s="57"/>
    </row>
    <row r="1780" ht="12.75">
      <c r="C1780" s="57"/>
    </row>
    <row r="1781" ht="12.75">
      <c r="C1781" s="57"/>
    </row>
    <row r="1782" ht="12.75">
      <c r="C1782" s="57"/>
    </row>
    <row r="1783" ht="12.75">
      <c r="C1783" s="57"/>
    </row>
    <row r="1784" ht="12.75">
      <c r="C1784" s="57"/>
    </row>
    <row r="1785" ht="12.75">
      <c r="C1785" s="57"/>
    </row>
    <row r="1786" ht="12.75">
      <c r="C1786" s="57"/>
    </row>
    <row r="1787" ht="12.75">
      <c r="C1787" s="57"/>
    </row>
    <row r="1788" ht="12.75">
      <c r="C1788" s="57"/>
    </row>
    <row r="1789" ht="12.75">
      <c r="C1789" s="57"/>
    </row>
    <row r="1790" ht="12.75">
      <c r="C1790" s="57"/>
    </row>
    <row r="1791" ht="12.75">
      <c r="C1791" s="57"/>
    </row>
    <row r="1792" ht="12.75">
      <c r="C1792" s="57"/>
    </row>
    <row r="1793" ht="12.75">
      <c r="C1793" s="57"/>
    </row>
    <row r="1794" ht="12.75">
      <c r="C1794" s="57"/>
    </row>
    <row r="1795" ht="12.75">
      <c r="C1795" s="57"/>
    </row>
    <row r="1796" ht="12.75">
      <c r="C1796" s="57"/>
    </row>
    <row r="1797" ht="12.75">
      <c r="C1797" s="57"/>
    </row>
    <row r="1798" ht="12.75">
      <c r="C1798" s="57"/>
    </row>
    <row r="1799" ht="12.75">
      <c r="C1799" s="57"/>
    </row>
    <row r="1800" ht="12.75">
      <c r="C1800" s="57"/>
    </row>
    <row r="1801" ht="12.75">
      <c r="C1801" s="57"/>
    </row>
    <row r="1802" ht="12.75">
      <c r="C1802" s="57"/>
    </row>
    <row r="1803" ht="12.75">
      <c r="C1803" s="57"/>
    </row>
    <row r="1804" ht="12.75">
      <c r="C1804" s="57"/>
    </row>
    <row r="1805" ht="12.75">
      <c r="C1805" s="57"/>
    </row>
    <row r="1806" ht="12.75">
      <c r="C1806" s="57"/>
    </row>
    <row r="1807" ht="12.75">
      <c r="C1807" s="57"/>
    </row>
    <row r="1808" ht="12.75">
      <c r="C1808" s="57"/>
    </row>
    <row r="1809" ht="12.75">
      <c r="C1809" s="57"/>
    </row>
    <row r="1810" ht="12.75">
      <c r="C1810" s="57"/>
    </row>
    <row r="1811" ht="12.75">
      <c r="C1811" s="57"/>
    </row>
    <row r="1812" ht="12.75">
      <c r="C1812" s="57"/>
    </row>
    <row r="1813" ht="12.75">
      <c r="C1813" s="57"/>
    </row>
    <row r="1814" ht="12.75">
      <c r="C1814" s="57"/>
    </row>
    <row r="1815" ht="12.75">
      <c r="C1815" s="57"/>
    </row>
    <row r="1816" ht="12.75">
      <c r="C1816" s="57"/>
    </row>
    <row r="1817" ht="12.75">
      <c r="C1817" s="57"/>
    </row>
    <row r="1818" ht="12.75">
      <c r="C1818" s="57"/>
    </row>
    <row r="1819" ht="12.75">
      <c r="C1819" s="57"/>
    </row>
    <row r="1820" ht="12.75">
      <c r="C1820" s="57"/>
    </row>
    <row r="1821" ht="12.75">
      <c r="C1821" s="57"/>
    </row>
    <row r="1822" ht="12.75">
      <c r="C1822" s="57"/>
    </row>
    <row r="1823" ht="12.75">
      <c r="C1823" s="57"/>
    </row>
    <row r="1824" ht="12.75">
      <c r="C1824" s="57"/>
    </row>
    <row r="1825" ht="12.75">
      <c r="C1825" s="57"/>
    </row>
    <row r="1826" ht="12.75">
      <c r="C1826" s="57"/>
    </row>
    <row r="1827" ht="12.75">
      <c r="C1827" s="57"/>
    </row>
    <row r="1828" ht="12.75">
      <c r="C1828" s="57"/>
    </row>
    <row r="1829" ht="12.75">
      <c r="C1829" s="57"/>
    </row>
    <row r="1830" ht="12.75">
      <c r="C1830" s="57"/>
    </row>
    <row r="1831" ht="12.75">
      <c r="C1831" s="57"/>
    </row>
    <row r="1832" ht="12.75">
      <c r="C1832" s="57"/>
    </row>
    <row r="1833" ht="12.75">
      <c r="C1833" s="57"/>
    </row>
    <row r="1834" ht="12.75">
      <c r="C1834" s="57"/>
    </row>
    <row r="1835" ht="12.75">
      <c r="C1835" s="57"/>
    </row>
    <row r="1836" ht="12.75">
      <c r="C1836" s="57"/>
    </row>
    <row r="1837" ht="12.75">
      <c r="C1837" s="57"/>
    </row>
    <row r="1838" ht="12.75">
      <c r="C1838" s="57"/>
    </row>
    <row r="1839" ht="12.75">
      <c r="C1839" s="57"/>
    </row>
    <row r="1840" ht="12.75">
      <c r="C1840" s="57"/>
    </row>
    <row r="1841" ht="12.75">
      <c r="C1841" s="57"/>
    </row>
    <row r="1842" ht="12.75">
      <c r="C1842" s="57"/>
    </row>
    <row r="1843" ht="12.75">
      <c r="C1843" s="57"/>
    </row>
    <row r="1844" ht="12.75">
      <c r="C1844" s="57"/>
    </row>
    <row r="1845" ht="12.75">
      <c r="C1845" s="57"/>
    </row>
    <row r="1846" ht="12.75">
      <c r="C1846" s="57"/>
    </row>
    <row r="1847" ht="12.75">
      <c r="C1847" s="57"/>
    </row>
    <row r="1848" ht="12.75">
      <c r="C1848" s="57"/>
    </row>
    <row r="1849" ht="12.75">
      <c r="C1849" s="57"/>
    </row>
    <row r="1850" ht="12.75">
      <c r="C1850" s="57"/>
    </row>
    <row r="1851" ht="12.75">
      <c r="C1851" s="57"/>
    </row>
    <row r="1852" ht="12.75">
      <c r="C1852" s="57"/>
    </row>
    <row r="1853" ht="12.75">
      <c r="C1853" s="57"/>
    </row>
    <row r="1854" ht="12.75">
      <c r="C1854" s="57"/>
    </row>
    <row r="1855" ht="12.75">
      <c r="C1855" s="57"/>
    </row>
    <row r="1856" ht="12.75">
      <c r="C1856" s="57"/>
    </row>
    <row r="1857" ht="12.75">
      <c r="C1857" s="57"/>
    </row>
    <row r="1858" ht="12.75">
      <c r="C1858" s="57"/>
    </row>
    <row r="1859" ht="12.75">
      <c r="C1859" s="57"/>
    </row>
    <row r="1860" ht="12.75">
      <c r="C1860" s="57"/>
    </row>
    <row r="1861" ht="12.75">
      <c r="C1861" s="57"/>
    </row>
    <row r="1862" ht="12.75">
      <c r="C1862" s="57"/>
    </row>
    <row r="1863" ht="12.75">
      <c r="C1863" s="57"/>
    </row>
    <row r="1864" ht="12.75">
      <c r="C1864" s="57"/>
    </row>
    <row r="1865" ht="12.75">
      <c r="C1865" s="57"/>
    </row>
    <row r="1866" ht="12.75">
      <c r="C1866" s="57"/>
    </row>
    <row r="1867" ht="12.75">
      <c r="C1867" s="57"/>
    </row>
    <row r="1868" ht="12.75">
      <c r="C1868" s="57"/>
    </row>
    <row r="1869" ht="12.75">
      <c r="C1869" s="57"/>
    </row>
    <row r="1870" ht="12.75">
      <c r="C1870" s="57"/>
    </row>
    <row r="1871" ht="12.75">
      <c r="C1871" s="57"/>
    </row>
    <row r="1872" ht="12.75">
      <c r="C1872" s="57"/>
    </row>
    <row r="1873" ht="12.75">
      <c r="C1873" s="57"/>
    </row>
    <row r="1874" ht="12.75">
      <c r="C1874" s="57"/>
    </row>
    <row r="1875" ht="12.75">
      <c r="C1875" s="57"/>
    </row>
    <row r="1876" ht="12.75">
      <c r="C1876" s="57"/>
    </row>
    <row r="1877" ht="12.75">
      <c r="C1877" s="57"/>
    </row>
    <row r="1878" ht="12.75">
      <c r="C1878" s="57"/>
    </row>
    <row r="1879" ht="12.75">
      <c r="C1879" s="57"/>
    </row>
    <row r="1880" ht="12.75">
      <c r="C1880" s="57"/>
    </row>
    <row r="1881" ht="12.75">
      <c r="C1881" s="57"/>
    </row>
    <row r="1882" ht="12.75">
      <c r="C1882" s="57"/>
    </row>
    <row r="1883" ht="12.75">
      <c r="C1883" s="57"/>
    </row>
    <row r="1884" ht="12.75">
      <c r="C1884" s="57"/>
    </row>
    <row r="1885" ht="12.75">
      <c r="C1885" s="57"/>
    </row>
    <row r="1886" ht="12.75">
      <c r="C1886" s="57"/>
    </row>
    <row r="1887" ht="12.75">
      <c r="C1887" s="57"/>
    </row>
    <row r="1888" ht="12.75">
      <c r="C1888" s="57"/>
    </row>
    <row r="1889" ht="12.75">
      <c r="C1889" s="57"/>
    </row>
    <row r="1890" ht="12.75">
      <c r="C1890" s="57"/>
    </row>
    <row r="1891" ht="12.75">
      <c r="C1891" s="57"/>
    </row>
    <row r="1892" ht="12.75">
      <c r="C1892" s="57"/>
    </row>
    <row r="1893" ht="12.75">
      <c r="C1893" s="57"/>
    </row>
    <row r="1894" ht="12.75">
      <c r="C1894" s="57"/>
    </row>
    <row r="1895" ht="12.75">
      <c r="C1895" s="57"/>
    </row>
    <row r="1896" ht="12.75">
      <c r="C1896" s="57"/>
    </row>
    <row r="1897" ht="12.75">
      <c r="C1897" s="57"/>
    </row>
    <row r="1898" ht="12.75">
      <c r="C1898" s="57"/>
    </row>
    <row r="1899" ht="12.75">
      <c r="C1899" s="57"/>
    </row>
    <row r="1900" ht="12.75">
      <c r="C1900" s="57"/>
    </row>
    <row r="1901" ht="12.75">
      <c r="C1901" s="57"/>
    </row>
    <row r="1902" ht="12.75">
      <c r="C1902" s="57"/>
    </row>
    <row r="1903" ht="12.75">
      <c r="C1903" s="57"/>
    </row>
    <row r="1904" ht="12.75">
      <c r="C1904" s="57"/>
    </row>
    <row r="1905" ht="12.75">
      <c r="C1905" s="57"/>
    </row>
    <row r="1906" ht="12.75">
      <c r="C1906" s="57"/>
    </row>
    <row r="1907" ht="12.75">
      <c r="C1907" s="57"/>
    </row>
    <row r="1908" ht="12.75">
      <c r="C1908" s="57"/>
    </row>
    <row r="1909" ht="12.75">
      <c r="C1909" s="57"/>
    </row>
    <row r="1910" ht="12.75">
      <c r="C1910" s="57"/>
    </row>
    <row r="1911" ht="12.75">
      <c r="C1911" s="57"/>
    </row>
    <row r="1912" ht="12.75">
      <c r="C1912" s="57"/>
    </row>
    <row r="1913" ht="12.75">
      <c r="C1913" s="57"/>
    </row>
    <row r="1914" ht="12.75">
      <c r="C1914" s="57"/>
    </row>
    <row r="1915" ht="12.75">
      <c r="C1915" s="57"/>
    </row>
    <row r="1916" ht="12.75">
      <c r="C1916" s="57"/>
    </row>
    <row r="1917" ht="12.75">
      <c r="C1917" s="57"/>
    </row>
    <row r="1918" ht="12.75">
      <c r="C1918" s="57"/>
    </row>
    <row r="1919" ht="12.75">
      <c r="C1919" s="57"/>
    </row>
    <row r="1920" ht="12.75">
      <c r="C1920" s="57"/>
    </row>
    <row r="1921" ht="12.75">
      <c r="C1921" s="57"/>
    </row>
    <row r="1922" ht="12.75">
      <c r="C1922" s="57"/>
    </row>
    <row r="1923" ht="12.75">
      <c r="C1923" s="57"/>
    </row>
    <row r="1924" ht="12.75">
      <c r="C1924" s="57"/>
    </row>
    <row r="1925" ht="12.75">
      <c r="C1925" s="57"/>
    </row>
    <row r="1926" ht="12.75">
      <c r="C1926" s="57"/>
    </row>
    <row r="1927" ht="12.75">
      <c r="C1927" s="57"/>
    </row>
    <row r="1928" ht="12.75">
      <c r="C1928" s="57"/>
    </row>
    <row r="1929" ht="12.75">
      <c r="C1929" s="57"/>
    </row>
    <row r="1930" ht="12.75">
      <c r="C1930" s="57"/>
    </row>
    <row r="1931" ht="12.75">
      <c r="C1931" s="57"/>
    </row>
    <row r="1932" ht="12.75">
      <c r="C1932" s="57"/>
    </row>
    <row r="1933" ht="12.75">
      <c r="C1933" s="57"/>
    </row>
    <row r="1934" ht="12.75">
      <c r="C1934" s="57"/>
    </row>
    <row r="1935" ht="12.75">
      <c r="C1935" s="57"/>
    </row>
    <row r="1936" ht="12.75">
      <c r="C1936" s="57"/>
    </row>
    <row r="1937" ht="12.75">
      <c r="C1937" s="57"/>
    </row>
    <row r="1938" ht="12.75">
      <c r="C1938" s="57"/>
    </row>
    <row r="1939" ht="12.75">
      <c r="C1939" s="57"/>
    </row>
    <row r="1940" ht="12.75">
      <c r="C1940" s="57"/>
    </row>
    <row r="1941" ht="12.75">
      <c r="C1941" s="57"/>
    </row>
    <row r="1942" ht="12.75">
      <c r="C1942" s="57"/>
    </row>
    <row r="1943" ht="12.75">
      <c r="C1943" s="57"/>
    </row>
    <row r="1944" ht="12.75">
      <c r="C1944" s="57"/>
    </row>
    <row r="1945" ht="12.75">
      <c r="C1945" s="57"/>
    </row>
    <row r="1946" ht="12.75">
      <c r="C1946" s="57"/>
    </row>
    <row r="1947" ht="12.75">
      <c r="C1947" s="57"/>
    </row>
    <row r="1948" ht="12.75">
      <c r="C1948" s="57"/>
    </row>
    <row r="1949" ht="12.75">
      <c r="C1949" s="57"/>
    </row>
    <row r="1950" ht="12.75">
      <c r="C1950" s="57"/>
    </row>
    <row r="1951" ht="12.75">
      <c r="C1951" s="57"/>
    </row>
    <row r="1952" ht="12.75">
      <c r="C1952" s="57"/>
    </row>
    <row r="1953" ht="12.75">
      <c r="C1953" s="57"/>
    </row>
    <row r="1954" ht="12.75">
      <c r="C1954" s="57"/>
    </row>
    <row r="1955" ht="12.75">
      <c r="C1955" s="57"/>
    </row>
    <row r="1956" ht="12.75">
      <c r="C1956" s="57"/>
    </row>
    <row r="1957" ht="12.75">
      <c r="C1957" s="57"/>
    </row>
    <row r="1958" ht="12.75">
      <c r="C1958" s="57"/>
    </row>
    <row r="1959" ht="12.75">
      <c r="C1959" s="57"/>
    </row>
    <row r="1960" ht="12.75">
      <c r="C1960" s="57"/>
    </row>
    <row r="1961" ht="12.75">
      <c r="C1961" s="57"/>
    </row>
    <row r="1962" ht="12.75">
      <c r="C1962" s="57"/>
    </row>
    <row r="1963" ht="12.75">
      <c r="C1963" s="57"/>
    </row>
    <row r="1964" ht="12.75">
      <c r="C1964" s="57"/>
    </row>
    <row r="1965" ht="12.75">
      <c r="C1965" s="57"/>
    </row>
    <row r="1966" ht="12.75">
      <c r="C1966" s="57"/>
    </row>
    <row r="1967" ht="12.75">
      <c r="C1967" s="57"/>
    </row>
    <row r="1968" ht="12.75">
      <c r="C1968" s="57"/>
    </row>
    <row r="1969" ht="12.75">
      <c r="C1969" s="57"/>
    </row>
    <row r="1970" ht="12.75">
      <c r="C1970" s="57"/>
    </row>
    <row r="1971" ht="12.75">
      <c r="C1971" s="57"/>
    </row>
    <row r="1972" ht="12.75">
      <c r="C1972" s="57"/>
    </row>
    <row r="1973" ht="12.75">
      <c r="C1973" s="57"/>
    </row>
    <row r="1974" ht="12.75">
      <c r="C1974" s="57"/>
    </row>
    <row r="1975" ht="12.75">
      <c r="C1975" s="57"/>
    </row>
    <row r="1976" ht="12.75">
      <c r="C1976" s="57"/>
    </row>
    <row r="1977" ht="12.75">
      <c r="C1977" s="57"/>
    </row>
    <row r="1978" ht="12.75">
      <c r="C1978" s="57"/>
    </row>
    <row r="1979" ht="12.75">
      <c r="C1979" s="57"/>
    </row>
    <row r="1980" ht="12.75">
      <c r="C1980" s="57"/>
    </row>
    <row r="1981" ht="12.75">
      <c r="C1981" s="57"/>
    </row>
    <row r="1982" ht="12.75">
      <c r="C1982" s="57"/>
    </row>
    <row r="1983" ht="12.75">
      <c r="C1983" s="57"/>
    </row>
    <row r="1984" ht="12.75">
      <c r="C1984" s="57"/>
    </row>
    <row r="1985" ht="12.75">
      <c r="C1985" s="57"/>
    </row>
    <row r="1986" ht="12.75">
      <c r="C1986" s="57"/>
    </row>
    <row r="1987" ht="12.75">
      <c r="C1987" s="57"/>
    </row>
    <row r="1988" ht="12.75">
      <c r="C1988" s="57"/>
    </row>
    <row r="1989" ht="12.75">
      <c r="C1989" s="57"/>
    </row>
    <row r="1990" ht="12.75">
      <c r="C1990" s="57"/>
    </row>
    <row r="1991" ht="12.75">
      <c r="C1991" s="57"/>
    </row>
    <row r="1992" ht="12.75">
      <c r="C1992" s="57"/>
    </row>
    <row r="1993" ht="12.75">
      <c r="C1993" s="57"/>
    </row>
    <row r="1994" ht="12.75">
      <c r="C1994" s="57"/>
    </row>
    <row r="1995" ht="12.75">
      <c r="C1995" s="57"/>
    </row>
    <row r="1996" ht="12.75">
      <c r="C1996" s="57"/>
    </row>
    <row r="1997" ht="12.75">
      <c r="C1997" s="57"/>
    </row>
    <row r="1998" ht="12.75">
      <c r="C1998" s="57"/>
    </row>
    <row r="1999" ht="12.75">
      <c r="C1999" s="57"/>
    </row>
    <row r="2000" ht="12.75">
      <c r="C2000" s="57"/>
    </row>
    <row r="2001" ht="12.75">
      <c r="C2001" s="57"/>
    </row>
    <row r="2002" ht="12.75">
      <c r="C2002" s="57"/>
    </row>
    <row r="2003" ht="12.75">
      <c r="C2003" s="57"/>
    </row>
    <row r="2004" ht="12.75">
      <c r="C2004" s="57"/>
    </row>
    <row r="2005" ht="12.75">
      <c r="C2005" s="57"/>
    </row>
    <row r="2006" ht="12.75">
      <c r="C2006" s="57"/>
    </row>
    <row r="2007" ht="12.75">
      <c r="C2007" s="57"/>
    </row>
    <row r="2008" ht="12.75">
      <c r="C2008" s="57"/>
    </row>
    <row r="2009" ht="12.75">
      <c r="C2009" s="57"/>
    </row>
    <row r="2010" ht="12.75">
      <c r="C2010" s="57"/>
    </row>
    <row r="2011" ht="12.75">
      <c r="C2011" s="57"/>
    </row>
    <row r="2012" ht="12.75">
      <c r="C2012" s="57"/>
    </row>
    <row r="2013" ht="12.75">
      <c r="C2013" s="57"/>
    </row>
    <row r="2014" ht="12.75">
      <c r="C2014" s="57"/>
    </row>
    <row r="2015" ht="12.75">
      <c r="C2015" s="57"/>
    </row>
    <row r="2016" ht="12.75">
      <c r="C2016" s="57"/>
    </row>
    <row r="2017" ht="12.75">
      <c r="C2017" s="57"/>
    </row>
    <row r="2018" ht="12.75">
      <c r="C2018" s="57"/>
    </row>
    <row r="2019" ht="12.75">
      <c r="C2019" s="57"/>
    </row>
    <row r="2020" ht="12.75">
      <c r="C2020" s="57"/>
    </row>
    <row r="2021" ht="12.75">
      <c r="C2021" s="57"/>
    </row>
    <row r="2022" ht="12.75">
      <c r="C2022" s="57"/>
    </row>
    <row r="2023" ht="12.75">
      <c r="C2023" s="57"/>
    </row>
    <row r="2024" ht="12.75">
      <c r="C2024" s="57"/>
    </row>
    <row r="2025" ht="12.75">
      <c r="C2025" s="57"/>
    </row>
    <row r="2026" ht="12.75">
      <c r="C2026" s="57"/>
    </row>
    <row r="2027" ht="12.75">
      <c r="C2027" s="57"/>
    </row>
    <row r="2028" ht="12.75">
      <c r="C2028" s="57"/>
    </row>
    <row r="2029" ht="12.75">
      <c r="C2029" s="57"/>
    </row>
    <row r="2030" ht="12.75">
      <c r="C2030" s="57"/>
    </row>
    <row r="2031" ht="12.75">
      <c r="C2031" s="57"/>
    </row>
    <row r="2032" ht="12.75">
      <c r="C2032" s="57"/>
    </row>
    <row r="2033" ht="12.75">
      <c r="C2033" s="57"/>
    </row>
    <row r="2034" ht="12.75">
      <c r="C2034" s="57"/>
    </row>
    <row r="2035" ht="12.75">
      <c r="C2035" s="57"/>
    </row>
    <row r="2036" ht="12.75">
      <c r="C2036" s="57"/>
    </row>
    <row r="2037" ht="12.75">
      <c r="C2037" s="57"/>
    </row>
    <row r="2038" ht="12.75">
      <c r="C2038" s="57"/>
    </row>
    <row r="2039" ht="12.75">
      <c r="C2039" s="57"/>
    </row>
    <row r="2040" ht="12.75">
      <c r="C2040" s="57"/>
    </row>
    <row r="2041" ht="12.75">
      <c r="C2041" s="57"/>
    </row>
    <row r="2042" ht="12.75">
      <c r="C2042" s="57"/>
    </row>
    <row r="2043" ht="12.75">
      <c r="C2043" s="57"/>
    </row>
    <row r="2044" ht="12.75">
      <c r="C2044" s="57"/>
    </row>
    <row r="2045" ht="12.75">
      <c r="C2045" s="57"/>
    </row>
    <row r="2046" ht="12.75">
      <c r="C2046" s="60"/>
    </row>
    <row r="2047" ht="12.75">
      <c r="C2047" s="1"/>
    </row>
    <row r="2048" ht="12.75">
      <c r="C2048" s="1"/>
    </row>
    <row r="2049" ht="12.75">
      <c r="C2049" s="1"/>
    </row>
    <row r="2050" ht="12.75">
      <c r="C2050" s="1"/>
    </row>
    <row r="2051" ht="12.75">
      <c r="C2051" s="1"/>
    </row>
    <row r="2052" ht="12.75">
      <c r="C2052" s="1"/>
    </row>
    <row r="2053" ht="12.75">
      <c r="C2053" s="1"/>
    </row>
    <row r="2054" ht="12.75">
      <c r="C2054" s="1"/>
    </row>
    <row r="2055" ht="12.75">
      <c r="C2055" s="1"/>
    </row>
    <row r="2056" ht="12.75">
      <c r="C2056" s="1"/>
    </row>
    <row r="2057" ht="12.75">
      <c r="C2057" s="1"/>
    </row>
    <row r="2058" ht="12.75">
      <c r="C2058" s="1"/>
    </row>
    <row r="2059" ht="12.75">
      <c r="C2059" s="1"/>
    </row>
    <row r="2060" ht="12.75">
      <c r="C2060" s="1"/>
    </row>
    <row r="2061" ht="25.5">
      <c r="C2061" s="67" t="s">
        <v>89</v>
      </c>
    </row>
    <row r="2062" ht="25.5">
      <c r="C2062" s="67" t="s">
        <v>89</v>
      </c>
    </row>
    <row r="2063" ht="12.75">
      <c r="C2063" s="67"/>
    </row>
    <row r="2064" ht="12.75">
      <c r="C2064" s="67"/>
    </row>
    <row r="2065" ht="12.75">
      <c r="C2065" s="67"/>
    </row>
    <row r="2066" ht="12.75">
      <c r="C2066" s="67"/>
    </row>
    <row r="2067" ht="12.75">
      <c r="C2067" s="67"/>
    </row>
    <row r="2068" ht="12.75">
      <c r="C2068" s="1"/>
    </row>
    <row r="2069" ht="12.75">
      <c r="C2069" s="67"/>
    </row>
    <row r="2070" ht="12.75">
      <c r="C2070" s="67"/>
    </row>
    <row r="2071" ht="12.75">
      <c r="C2071" s="67"/>
    </row>
    <row r="2072" ht="12.75">
      <c r="C2072" s="67"/>
    </row>
    <row r="2073" ht="12.75">
      <c r="C2073" s="67"/>
    </row>
    <row r="2074" ht="12.75">
      <c r="C2074" s="67"/>
    </row>
    <row r="2075" ht="12.75">
      <c r="C2075" s="67"/>
    </row>
    <row r="2076" ht="12.75">
      <c r="C2076" s="67"/>
    </row>
    <row r="2077" ht="12.75">
      <c r="C2077" s="67"/>
    </row>
    <row r="2078" ht="12.75">
      <c r="C2078" s="67"/>
    </row>
    <row r="2079" ht="12.75">
      <c r="C2079" s="67"/>
    </row>
    <row r="2080" ht="12.75">
      <c r="C2080" s="67"/>
    </row>
    <row r="2081" ht="12.75">
      <c r="C2081" s="67"/>
    </row>
    <row r="2082" ht="12.75">
      <c r="C2082" s="67"/>
    </row>
    <row r="2083" ht="12.75">
      <c r="C2083" s="67"/>
    </row>
    <row r="2084" ht="12.75">
      <c r="C2084" s="67"/>
    </row>
    <row r="2085" ht="12.75">
      <c r="C2085" s="67"/>
    </row>
    <row r="2086" ht="12.75">
      <c r="C2086" s="67"/>
    </row>
    <row r="2087" ht="12.75">
      <c r="C2087" s="67"/>
    </row>
    <row r="2088" ht="12.75">
      <c r="C2088" s="67"/>
    </row>
    <row r="2089" ht="12.75">
      <c r="C2089" s="67"/>
    </row>
    <row r="2090" ht="12.75">
      <c r="C2090" s="67"/>
    </row>
    <row r="2091" ht="12.75">
      <c r="C2091" s="67"/>
    </row>
    <row r="2092" ht="12.75">
      <c r="C2092" s="67"/>
    </row>
    <row r="2093" ht="12.75">
      <c r="C2093" s="67"/>
    </row>
    <row r="2094" ht="12.75">
      <c r="C2094" s="67"/>
    </row>
    <row r="2095" ht="12.75">
      <c r="C2095" s="67"/>
    </row>
    <row r="2096" ht="12.75">
      <c r="C2096" s="67"/>
    </row>
    <row r="2097" ht="12.75">
      <c r="C2097" s="67"/>
    </row>
    <row r="2098" ht="12.75">
      <c r="C2098" s="67"/>
    </row>
    <row r="2099" ht="12.75">
      <c r="C2099" s="67"/>
    </row>
    <row r="2100" ht="12.75">
      <c r="C2100" s="67"/>
    </row>
    <row r="2101" ht="12.75">
      <c r="C2101" s="67" t="s">
        <v>90</v>
      </c>
    </row>
    <row r="2102" ht="12.75">
      <c r="C2102" s="67"/>
    </row>
    <row r="2103" ht="12.75">
      <c r="C2103" s="67"/>
    </row>
    <row r="2104" ht="12.75">
      <c r="C2104" s="67"/>
    </row>
    <row r="2105" ht="12.75">
      <c r="C2105" s="67"/>
    </row>
    <row r="2106" ht="12.75">
      <c r="C2106" s="67"/>
    </row>
    <row r="2107" ht="12.75">
      <c r="C2107" s="67"/>
    </row>
    <row r="2108" ht="12.75">
      <c r="C2108" s="67"/>
    </row>
    <row r="2109" ht="12.75">
      <c r="C2109" s="67"/>
    </row>
    <row r="2110" ht="12.75">
      <c r="C2110" s="67"/>
    </row>
    <row r="2111" ht="12.75">
      <c r="C2111" s="67"/>
    </row>
    <row r="2112" ht="12.75">
      <c r="C2112" s="67"/>
    </row>
    <row r="2113" ht="12.75">
      <c r="C2113" s="67"/>
    </row>
    <row r="2114" ht="12.75">
      <c r="C2114" s="67"/>
    </row>
    <row r="2115" ht="12.75">
      <c r="C2115" s="67"/>
    </row>
    <row r="2116" ht="12.75">
      <c r="C2116" s="67"/>
    </row>
    <row r="2117" ht="12.75">
      <c r="C2117" s="67"/>
    </row>
    <row r="2118" ht="12.75">
      <c r="C2118" s="67"/>
    </row>
    <row r="2119" ht="12.75">
      <c r="C2119" s="67"/>
    </row>
    <row r="2120" ht="12.75">
      <c r="C2120" s="67"/>
    </row>
    <row r="2121" ht="12.75">
      <c r="C2121" s="67"/>
    </row>
    <row r="2122" ht="12.75">
      <c r="C2122" s="67"/>
    </row>
    <row r="2123" ht="12.75">
      <c r="C2123" s="67"/>
    </row>
    <row r="2124" ht="12.75">
      <c r="C2124" s="67"/>
    </row>
    <row r="2125" ht="12.75">
      <c r="C2125" s="67"/>
    </row>
    <row r="2126" ht="12.75">
      <c r="C2126" s="67"/>
    </row>
    <row r="2127" ht="12.75">
      <c r="C2127" s="67"/>
    </row>
    <row r="2128" ht="12.75">
      <c r="C2128" s="67"/>
    </row>
    <row r="2129" ht="12.75">
      <c r="C2129" s="61"/>
    </row>
    <row r="2130" ht="12.75">
      <c r="C2130" s="61"/>
    </row>
    <row r="2131" ht="12.75">
      <c r="C2131" s="1"/>
    </row>
    <row r="2132" ht="12.75">
      <c r="C2132" s="1"/>
    </row>
    <row r="2133" ht="12.75">
      <c r="C2133" s="1"/>
    </row>
    <row r="2134" ht="12.75">
      <c r="C2134" s="77" t="s">
        <v>91</v>
      </c>
    </row>
    <row r="2135" ht="12.75">
      <c r="C2135" s="67" t="s">
        <v>92</v>
      </c>
    </row>
    <row r="2136" ht="12.75">
      <c r="C2136" s="77" t="s">
        <v>90</v>
      </c>
    </row>
    <row r="2137" ht="12.75">
      <c r="C2137" s="67" t="s">
        <v>93</v>
      </c>
    </row>
    <row r="2138" ht="12.75">
      <c r="C2138" s="1"/>
    </row>
    <row r="2139" ht="12.75">
      <c r="C2139" s="1"/>
    </row>
    <row r="2140" ht="12.75">
      <c r="C2140" s="67" t="s">
        <v>94</v>
      </c>
    </row>
    <row r="2141" ht="12.75">
      <c r="C2141" s="67" t="s">
        <v>95</v>
      </c>
    </row>
    <row r="2142" ht="12.75">
      <c r="C2142" s="1"/>
    </row>
    <row r="2143" ht="12.75">
      <c r="C2143" s="67" t="s">
        <v>96</v>
      </c>
    </row>
    <row r="2144" ht="12.75">
      <c r="C2144" s="1"/>
    </row>
    <row r="2145" ht="12.75">
      <c r="C2145" s="1"/>
    </row>
    <row r="2146" ht="12.75">
      <c r="C2146" s="1"/>
    </row>
    <row r="2147" ht="12.75">
      <c r="C2147" s="1"/>
    </row>
    <row r="2148" ht="12.75">
      <c r="C2148" s="67" t="s">
        <v>97</v>
      </c>
    </row>
    <row r="2149" ht="12.75">
      <c r="C2149" s="78" t="s">
        <v>98</v>
      </c>
    </row>
    <row r="2150" ht="12.75">
      <c r="C2150" s="79"/>
    </row>
    <row r="2151" ht="12.75">
      <c r="C2151" s="1"/>
    </row>
    <row r="2152" ht="12.75">
      <c r="C2152" s="67" t="s">
        <v>99</v>
      </c>
    </row>
    <row r="2153" ht="12.75">
      <c r="C2153" s="1"/>
    </row>
    <row r="2154" ht="12.75">
      <c r="C2154" s="1"/>
    </row>
    <row r="2155" ht="12.75">
      <c r="C2155" s="67" t="s">
        <v>100</v>
      </c>
    </row>
    <row r="2156" ht="12.75">
      <c r="C2156" s="1"/>
    </row>
    <row r="2157" ht="12.75">
      <c r="C2157" s="1"/>
    </row>
    <row r="2158" ht="12.75">
      <c r="C2158" s="1"/>
    </row>
    <row r="2159" ht="12.75">
      <c r="C2159" s="1"/>
    </row>
    <row r="2160" ht="12.75">
      <c r="C2160" s="1"/>
    </row>
    <row r="2161" ht="12.75">
      <c r="C2161" s="1"/>
    </row>
    <row r="2162" ht="12.75">
      <c r="C2162" s="1"/>
    </row>
    <row r="2163" ht="12.75">
      <c r="C2163" s="1"/>
    </row>
    <row r="2164" ht="12.75">
      <c r="C2164" s="1"/>
    </row>
    <row r="2165" ht="12.75">
      <c r="C2165" s="1"/>
    </row>
    <row r="2166" ht="12.75">
      <c r="C2166" s="1"/>
    </row>
    <row r="2175" ht="12.75">
      <c r="C2175" s="80" t="s">
        <v>94</v>
      </c>
    </row>
    <row r="2176" ht="12.75">
      <c r="C2176" s="67" t="s">
        <v>95</v>
      </c>
    </row>
    <row r="2177" ht="12.75">
      <c r="C2177" s="1"/>
    </row>
    <row r="2178" ht="12.75">
      <c r="C2178" s="1"/>
    </row>
    <row r="2179" ht="12.75">
      <c r="C2179" s="1"/>
    </row>
    <row r="2180" ht="12.75">
      <c r="C2180" s="1"/>
    </row>
    <row r="2181" ht="12.75">
      <c r="C2181" s="1"/>
    </row>
    <row r="2182" ht="12.75">
      <c r="C2182" s="1"/>
    </row>
    <row r="2183" ht="12.75">
      <c r="C2183" s="1"/>
    </row>
    <row r="2184" ht="12.75">
      <c r="C2184" s="1"/>
    </row>
    <row r="2185" ht="12.75">
      <c r="C2185" s="1"/>
    </row>
    <row r="2186" ht="12.75">
      <c r="C2186" s="1"/>
    </row>
    <row r="2187" ht="12.75">
      <c r="C2187" s="1"/>
    </row>
    <row r="2188" ht="12.75">
      <c r="C2188" s="1"/>
    </row>
    <row r="2189" ht="12.75">
      <c r="C2189" s="1"/>
    </row>
    <row r="2190" ht="12.75">
      <c r="C2190" s="1"/>
    </row>
    <row r="2191" ht="12.75">
      <c r="C2191" s="1"/>
    </row>
    <row r="2192" ht="12.75">
      <c r="C2192" s="1"/>
    </row>
    <row r="2193" ht="12.75">
      <c r="C2193" s="1"/>
    </row>
    <row r="2194" ht="12.75">
      <c r="C2194" s="1"/>
    </row>
    <row r="2195" ht="12.75">
      <c r="C2195" s="1"/>
    </row>
    <row r="2196" ht="12.75">
      <c r="C2196" s="1"/>
    </row>
    <row r="2197" ht="12.75">
      <c r="C2197" s="1"/>
    </row>
    <row r="2198" ht="12.75">
      <c r="C2198" s="1"/>
    </row>
    <row r="2199" ht="12.75">
      <c r="C2199" s="1"/>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Alan_Matheson</dc:creator>
  <cp:keywords/>
  <dc:description/>
  <cp:lastModifiedBy>Francois_Gignac</cp:lastModifiedBy>
  <cp:lastPrinted>2002-12-18T17:03:54Z</cp:lastPrinted>
  <dcterms:created xsi:type="dcterms:W3CDTF">2001-02-21T18:29:56Z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